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mc:AlternateContent xmlns:mc="http://schemas.openxmlformats.org/markup-compatibility/2006">
    <mc:Choice Requires="x15">
      <x15ac:absPath xmlns:x15ac="http://schemas.microsoft.com/office/spreadsheetml/2010/11/ac" url="/Users/valdone/Documents/AFECA/ISP Vilnius/Final version for ISP 2022 Vilnius/"/>
    </mc:Choice>
  </mc:AlternateContent>
  <xr:revisionPtr revIDLastSave="0" documentId="13_ncr:1_{B5A6E1B8-5BE7-BB4D-A8CA-4BB400331DBC}" xr6:coauthVersionLast="47" xr6:coauthVersionMax="47" xr10:uidLastSave="{00000000-0000-0000-0000-000000000000}"/>
  <bookViews>
    <workbookView xWindow="1060" yWindow="500" windowWidth="27040" windowHeight="10420" activeTab="2" xr2:uid="{00000000-000D-0000-FFFF-FFFF00000000}"/>
  </bookViews>
  <sheets>
    <sheet name="Task 1" sheetId="4" r:id="rId1"/>
    <sheet name="Task 2" sheetId="3" r:id="rId2"/>
    <sheet name="BS PNL template for solutions" sheetId="2" r:id="rId3"/>
  </sheets>
  <definedNames>
    <definedName name="_xlnm.Print_Area" localSheetId="0">'Task 1'!$B$1:$N$76</definedName>
    <definedName name="_xlnm.Print_Area" localSheetId="1">'Task 2'!$A$1:$R$49</definedName>
    <definedName name="solver_adj" localSheetId="2" hidden="1">'BS PNL template for solutions'!$G$65</definedName>
    <definedName name="solver_cvg" localSheetId="2" hidden="1">"""""""""""""""""""""""""""""""0,0001"""""""""""""""""""""""""""""""</definedName>
    <definedName name="solver_drv" localSheetId="2" hidden="1">1</definedName>
    <definedName name="solver_eng" localSheetId="2" hidden="1">1</definedName>
    <definedName name="solver_est" localSheetId="2" hidden="1">1</definedName>
    <definedName name="solver_itr" localSheetId="2" hidden="1">2147483647</definedName>
    <definedName name="solver_lhs1" localSheetId="2" hidden="1">'BS PNL template for solutions'!$G$80</definedName>
    <definedName name="solver_mip" localSheetId="2" hidden="1">2147483647</definedName>
    <definedName name="solver_mni" localSheetId="2" hidden="1">30</definedName>
    <definedName name="solver_mrt" localSheetId="2" hidden="1">"""""""""""""""""""""""""""""""0,075"""""""""""""""""""""""""""""""</definedName>
    <definedName name="solver_msl" localSheetId="2" hidden="1">2</definedName>
    <definedName name="solver_neg" localSheetId="2" hidden="1">1</definedName>
    <definedName name="solver_nod" localSheetId="2" hidden="1">2147483647</definedName>
    <definedName name="solver_num" localSheetId="2" hidden="1">1</definedName>
    <definedName name="solver_nwt" localSheetId="2" hidden="1">1</definedName>
    <definedName name="solver_opt" localSheetId="2" hidden="1">'BS PNL template for solutions'!$G$65</definedName>
    <definedName name="solver_pre" localSheetId="2" hidden="1">"""""""""""""""""""""""""""""""0,000001"""""""""""""""""""""""""""""""</definedName>
    <definedName name="solver_rbv" localSheetId="2" hidden="1">1</definedName>
    <definedName name="solver_rel1" localSheetId="2" hidden="1">1</definedName>
    <definedName name="solver_rhs1" localSheetId="2" hidden="1">0.15</definedName>
    <definedName name="solver_rlx" localSheetId="2" hidden="1">2</definedName>
    <definedName name="solver_rsd" localSheetId="2" hidden="1">0</definedName>
    <definedName name="solver_scl" localSheetId="2" hidden="1">1</definedName>
    <definedName name="solver_sho" localSheetId="2" hidden="1">2</definedName>
    <definedName name="solver_ssz" localSheetId="2" hidden="1">100</definedName>
    <definedName name="solver_tim" localSheetId="2" hidden="1">2147483647</definedName>
    <definedName name="solver_tol" localSheetId="2" hidden="1">1</definedName>
    <definedName name="solver_typ" localSheetId="2" hidden="1">1</definedName>
    <definedName name="solver_val" localSheetId="2" hidden="1">0</definedName>
    <definedName name="solver_ver" localSheetId="2" hidden="1">3</definedName>
    <definedName name="Z_69487CA8_CFE4_4E67_92B4_957F5D058B9C_.wvu.Cols" localSheetId="2" hidden="1">'BS PNL template for solutions'!$E:$F</definedName>
    <definedName name="Z_C644604A_10C0_44AA_96B2_B35DB5E6A89A_.wvu.Cols" localSheetId="2" hidden="1">'BS PNL template for solutions'!$E:$F</definedName>
  </definedNames>
  <calcPr calcId="191029"/>
  <customWorkbookViews>
    <customWorkbookView name="Egidijus Kundelis - Personal View" guid="{C644604A-10C0-44AA-96B2-B35DB5E6A89A}" mergeInterval="0" personalView="1" maximized="1" xWindow="-8" yWindow="-8" windowWidth="1616" windowHeight="876" activeSheetId="1"/>
    <customWorkbookView name="Martynas Abeciunas - Personal View" guid="{69487CA8-CFE4-4E67-92B4-957F5D058B9C}" mergeInterval="0" personalView="1" minimized="1" windowWidth="0" windowHeight="0" activeSheetId="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8" i="2" l="1"/>
  <c r="O50" i="2" s="1"/>
  <c r="P29" i="2"/>
  <c r="O44" i="2"/>
  <c r="S48" i="2"/>
  <c r="Q48" i="2"/>
  <c r="H27" i="2"/>
  <c r="H60" i="2"/>
  <c r="H26" i="2"/>
  <c r="H59" i="2"/>
  <c r="F45" i="2"/>
  <c r="I60" i="2"/>
  <c r="G60" i="2"/>
  <c r="I59" i="2"/>
  <c r="G59" i="2"/>
  <c r="D49" i="2"/>
  <c r="P26" i="2"/>
  <c r="H30" i="2"/>
  <c r="O41" i="2"/>
  <c r="I63" i="2"/>
  <c r="H63" i="2"/>
  <c r="G63" i="2"/>
  <c r="I71" i="2"/>
  <c r="H71" i="2"/>
  <c r="G71" i="2"/>
  <c r="H38" i="2"/>
  <c r="G38" i="2"/>
  <c r="V22" i="2"/>
  <c r="V23" i="2" s="1"/>
  <c r="V19" i="2"/>
  <c r="I32" i="2"/>
  <c r="I58" i="2" l="1"/>
  <c r="I70" i="2"/>
  <c r="G70" i="2"/>
  <c r="H72" i="2"/>
  <c r="G25" i="2"/>
  <c r="G72" i="2"/>
  <c r="H64" i="2"/>
  <c r="G58" i="2"/>
  <c r="I64" i="2"/>
  <c r="G64" i="2"/>
  <c r="I72" i="2"/>
  <c r="H58" i="2"/>
  <c r="H70" i="2"/>
  <c r="G31" i="2"/>
  <c r="G39" i="2"/>
  <c r="H25" i="2"/>
  <c r="H37" i="2"/>
  <c r="Q43" i="2"/>
  <c r="S43" i="2"/>
  <c r="H39" i="2"/>
  <c r="G26" i="2"/>
  <c r="H31" i="2"/>
  <c r="G27" i="2"/>
  <c r="I27" i="2" s="1"/>
  <c r="G37" i="2"/>
  <c r="O43" i="2"/>
  <c r="G30" i="2"/>
  <c r="G42" i="2" l="1"/>
  <c r="I30" i="2"/>
  <c r="I25" i="2"/>
  <c r="I26" i="2"/>
  <c r="I31" i="2"/>
  <c r="S41" i="2"/>
  <c r="Q41" i="2"/>
  <c r="Q44" i="2" l="1"/>
  <c r="S44" i="2"/>
  <c r="H62" i="2" l="1"/>
  <c r="I62" i="2"/>
  <c r="G62" i="2"/>
  <c r="G74" i="2"/>
  <c r="G57" i="2"/>
  <c r="I74" i="2"/>
  <c r="I57" i="2"/>
  <c r="H74" i="2"/>
  <c r="H57" i="2"/>
  <c r="G29" i="2"/>
  <c r="I29" i="2" s="1"/>
  <c r="H24" i="2"/>
  <c r="H41" i="2"/>
  <c r="G67" i="2" l="1"/>
  <c r="I77" i="2"/>
  <c r="H77" i="2"/>
  <c r="G77" i="2"/>
  <c r="H67" i="2"/>
  <c r="I67" i="2"/>
  <c r="G24" i="2"/>
  <c r="G34" i="2" s="1"/>
  <c r="I34" i="2" s="1"/>
  <c r="I68" i="2" l="1"/>
  <c r="H68" i="2"/>
  <c r="G68" i="2"/>
  <c r="I24" i="2"/>
  <c r="G41" i="2"/>
  <c r="I80" i="2" l="1"/>
  <c r="H79" i="2"/>
  <c r="G80" i="2"/>
  <c r="P24" i="2"/>
  <c r="P25" i="2" s="1"/>
  <c r="H80" i="2"/>
  <c r="I79" i="2"/>
  <c r="G44" i="2"/>
  <c r="G79" i="2" l="1"/>
  <c r="E45" i="2"/>
  <c r="G45" i="2" l="1"/>
  <c r="G46" i="2" s="1"/>
  <c r="R46" i="2" l="1"/>
  <c r="P46" i="2"/>
  <c r="T46" i="2" l="1"/>
</calcChain>
</file>

<file path=xl/sharedStrings.xml><?xml version="1.0" encoding="utf-8"?>
<sst xmlns="http://schemas.openxmlformats.org/spreadsheetml/2006/main" count="140" uniqueCount="107">
  <si>
    <t>Effective tax rate</t>
  </si>
  <si>
    <t>Income statement</t>
  </si>
  <si>
    <t>Balance sheet</t>
  </si>
  <si>
    <t>Assets</t>
  </si>
  <si>
    <t>Non-current assets</t>
  </si>
  <si>
    <t>Current assets</t>
  </si>
  <si>
    <t>Cash</t>
  </si>
  <si>
    <t>Liabilities</t>
  </si>
  <si>
    <t>Bank loans</t>
  </si>
  <si>
    <t>Equity</t>
  </si>
  <si>
    <t>Revenue</t>
  </si>
  <si>
    <t>Net profit</t>
  </si>
  <si>
    <t>COGS</t>
  </si>
  <si>
    <t>OPEX</t>
  </si>
  <si>
    <t>EBITDA</t>
  </si>
  <si>
    <t>Interest expenses</t>
  </si>
  <si>
    <t>EBT</t>
  </si>
  <si>
    <t>CIT expenses</t>
  </si>
  <si>
    <t>D/E</t>
  </si>
  <si>
    <t>Ebitda</t>
  </si>
  <si>
    <t>Shareholder's loan 1</t>
  </si>
  <si>
    <t>Shareholder's loan 2</t>
  </si>
  <si>
    <t>Other information</t>
  </si>
  <si>
    <t>Market interest rate</t>
  </si>
  <si>
    <t>Option 1</t>
  </si>
  <si>
    <t>Option 2</t>
  </si>
  <si>
    <t>Option 3</t>
  </si>
  <si>
    <t>New investor</t>
  </si>
  <si>
    <t>Shares</t>
  </si>
  <si>
    <t>Share premium</t>
  </si>
  <si>
    <t>Loan</t>
  </si>
  <si>
    <t>Control</t>
  </si>
  <si>
    <t>1 share market price</t>
  </si>
  <si>
    <t>1 share nominal value</t>
  </si>
  <si>
    <t>Nominal value</t>
  </si>
  <si>
    <t xml:space="preserve">Shares, units </t>
  </si>
  <si>
    <t>100% shares market price</t>
  </si>
  <si>
    <t>Total investment</t>
  </si>
  <si>
    <t>Thin capitalization rule</t>
  </si>
  <si>
    <t>30% EBITDA ceiling</t>
  </si>
  <si>
    <t>30% rule</t>
  </si>
  <si>
    <t>Taxable profit 
(EBT+non-deductible interest)</t>
  </si>
  <si>
    <t>ETR (CIT expenses / EBT)</t>
  </si>
  <si>
    <t>Effective tax rate calculations</t>
  </si>
  <si>
    <t>Controlled debt amount
(Shareholder loan 1 + loan 2)</t>
  </si>
  <si>
    <t>Diff</t>
  </si>
  <si>
    <t>Instructions:</t>
  </si>
  <si>
    <t xml:space="preserve">Use one/more of the following resources for your research:  </t>
  </si>
  <si>
    <t xml:space="preserve">- official publications  </t>
  </si>
  <si>
    <t xml:space="preserve">- specific countries’ government authorities websites </t>
  </si>
  <si>
    <t xml:space="preserve"> </t>
  </si>
  <si>
    <t>1. Read the case</t>
  </si>
  <si>
    <t>Current</t>
  </si>
  <si>
    <t>Forecasted</t>
  </si>
  <si>
    <t>Balance sheet, Eur</t>
  </si>
  <si>
    <t>https://eur-lex.europa.eu/legal-content/EN/TXT/?uri=uriserv:OJ.L_.2016.193.01.0001.01.ENG&amp;toc=OJ:L:2016:193:TOC</t>
  </si>
  <si>
    <t>https://www.oecd.org/tax/beps/beps-actions/action1/</t>
  </si>
  <si>
    <t xml:space="preserve">- EU website </t>
  </si>
  <si>
    <t>https://ec.europa.eu/taxation_customs/communication-business-taxation-21st-century_en</t>
  </si>
  <si>
    <t>- OECD website</t>
  </si>
  <si>
    <t>https://www.oecd.org/tax/beps/limiting-base-erosion-involving-interest-deductions-and-other-financial-payments-action-4-2016-update-9789264268333-en.htm</t>
  </si>
  <si>
    <t>https://www.oecd.org/tax/beps/statement-on-a-two-pillar-solution-to-address-the-tax-challenges-arising-from-the-digitalisation-of-the-economy-october-2021.htm</t>
  </si>
  <si>
    <t>- consulting companies publications, e.g.</t>
  </si>
  <si>
    <t>KPMG report. Taxation of the digitized economy. Developments Summary, 2021.</t>
  </si>
  <si>
    <t>https://tax.kpmg.us/content/dam/tax/en/pdfs/2021/digitalized-economy-taxation-developments-summary.pdf</t>
  </si>
  <si>
    <t>others</t>
  </si>
  <si>
    <t>Q4:</t>
  </si>
  <si>
    <t>Q5:</t>
  </si>
  <si>
    <t>3. Prepare group ppt presentation (3-4 slides)</t>
  </si>
  <si>
    <t>Use this table to develop scenarios</t>
  </si>
  <si>
    <t>Estimating effect of scenarios on Balance Sheet and P&amp;L statement</t>
  </si>
  <si>
    <t>Q6:</t>
  </si>
  <si>
    <t>- Ratings</t>
  </si>
  <si>
    <t>https://reports.weforum.org/global-competitiveness-index-2017-2018/</t>
  </si>
  <si>
    <t>https://archive.doingbusiness.org/en/rankings</t>
  </si>
  <si>
    <t>https://www.pwc.com/gx/en/services/tax/publications/paying-taxes-2020.html</t>
  </si>
  <si>
    <t xml:space="preserve">https://www.ey.com/en_gl/tax-guides </t>
  </si>
  <si>
    <t xml:space="preserve">https://dits.deloitte.com/#TaxGuides </t>
  </si>
  <si>
    <t xml:space="preserve">https://home.kpmg/lu/en/home/services/tax/tax-tools-and-resources/tax-rates-online.html </t>
  </si>
  <si>
    <t xml:space="preserve">https://taxsummaries.pwc.com/ </t>
  </si>
  <si>
    <t>Loan exceeding X:1 ratio (Controlled debt - X * Equity)</t>
  </si>
  <si>
    <t>Non-deductible interest (X %)</t>
  </si>
  <si>
    <t>X * Equity</t>
  </si>
  <si>
    <t>Old investor</t>
  </si>
  <si>
    <t>3 mEUR Threshold met</t>
  </si>
  <si>
    <t>CIT expenses
(Taxable profit * Tax rate%)</t>
  </si>
  <si>
    <t>Non-deductible interest</t>
  </si>
  <si>
    <t>CIT rate%</t>
  </si>
  <si>
    <t>What are the benefits and drawbacks of expansion through acquisition of minority vs majority of share ownership  (e.g. from 25% to 90% of new statutory capital) in the Target Company of the selected preferred country of entrance and subsequent debt financing.</t>
  </si>
  <si>
    <r>
      <t xml:space="preserve">1) </t>
    </r>
    <r>
      <rPr>
        <b/>
        <sz val="16"/>
        <color theme="1"/>
        <rFont val="Calibri"/>
        <family val="2"/>
      </rPr>
      <t>EU Communication on Business Taxation for the 21st Century, 18.05.2021</t>
    </r>
  </si>
  <si>
    <r>
      <t xml:space="preserve">2) </t>
    </r>
    <r>
      <rPr>
        <b/>
        <sz val="16"/>
        <color theme="1"/>
        <rFont val="Calibri"/>
        <family val="2"/>
      </rPr>
      <t>EU Council Directive 2016/1164 of 12 July 2016 laying down rules against tax avoidance practices that directly affect the functioning of the internal market</t>
    </r>
  </si>
  <si>
    <r>
      <t xml:space="preserve">5) </t>
    </r>
    <r>
      <rPr>
        <b/>
        <sz val="16"/>
        <color theme="1"/>
        <rFont val="Calibri"/>
        <family val="2"/>
      </rPr>
      <t>OECD Limiting Base Erosion Involving Interest Deductions and Other Financial Payments Action 4, 2017.</t>
    </r>
  </si>
  <si>
    <r>
      <t xml:space="preserve">3) </t>
    </r>
    <r>
      <rPr>
        <b/>
        <sz val="16"/>
        <color theme="1"/>
        <rFont val="Calibri"/>
        <family val="2"/>
      </rPr>
      <t>OECD/G20 Base Erosion and Profit Shifting.  Action.1 Tax Challenges Arising from Digitalisation</t>
    </r>
  </si>
  <si>
    <r>
      <t xml:space="preserve">4) </t>
    </r>
    <r>
      <rPr>
        <b/>
        <sz val="16"/>
        <color theme="1"/>
        <rFont val="Calibri"/>
        <family val="2"/>
      </rPr>
      <t>OECD Statement on a Two-Pillar Solution to Address the Tax Challenges Arising from the Digitalisation of the Economy, 8 October 2021</t>
    </r>
  </si>
  <si>
    <r>
      <t xml:space="preserve">3. Use this template to capture your group's analysis of the countries' national tax (corporate income tax and digital tax) policies and related the EC and OECD regulations. 
Your task consists of:
- create/pick-up your own criteria for selection of the country which has the most favorable corporate tax rules/regime and also is feasible for digital business expansion (step 1)
 - collect data from public sources on the criteria selected and based on it choose one country from the the pre-selected ten countries (Austria, Germany, Hungary, Greece, Portugal, Spain, Italy, Romania, Luxembourg, Lithuania). Are there advantages for fintech ecosystem in the country? If yes, what are they? (step 1)
- analyse what are the tax related debt financing limitations for financing the business in this country (step 2)
</t>
    </r>
    <r>
      <rPr>
        <sz val="15"/>
        <rFont val="Arial"/>
        <family val="2"/>
        <charset val="186"/>
      </rPr>
      <t>- analyse which rules are the local ones and which are OECD/EU originated? (step 2)</t>
    </r>
    <r>
      <rPr>
        <sz val="15"/>
        <color theme="1"/>
        <rFont val="Arial"/>
        <family val="2"/>
      </rPr>
      <t xml:space="preserve">
- review EC &amp; OECD documents and describe  the rules on digital tax policies (step 3);
- analyse how these rules are implemented in your selected country's national regulation  (step 3);
- analyse the EU digital tax policy tentative impact on financial performance of a company in this selected country in short- and long term (step 3).</t>
    </r>
  </si>
  <si>
    <t>2. Prepare the answers to Q1-Q3 in ppt/excel format</t>
  </si>
  <si>
    <t xml:space="preserve">- Big4  websites </t>
  </si>
  <si>
    <t xml:space="preserve">What are financing options of the Target Company in the suggested country?  </t>
  </si>
  <si>
    <t>2. Prepare the answers to Q4 - Q6 in ppt/excel format</t>
  </si>
  <si>
    <t>Option 1, 2, 3</t>
  </si>
  <si>
    <t>to be filled in by students</t>
  </si>
  <si>
    <t xml:space="preserve">What is the effect on balance sheet and income statement of Target Company of the proposed expansion option? </t>
  </si>
  <si>
    <t xml:space="preserve">3. Use the template in the next sheet to perform your group's analysis and make projected Balance Sheet and Income Statement. 
Your task consists of:
- compare benefits and drawbacks of two types of company financing (equity and debt) and apply it to the Target company (step 4)
- based on your own selected criteria choose different financing mix (equity and debt) of the Target Company for each of three scenarios you plan to analyse (step 5)
- calculate equity and debt values for each of three scenarios (step 5)
-  estimate an initial impact on P&amp;L statement of Target Company for each of three scenarios (step 5)
- calculate tax related debt financing limitations / non-deductible interest for each of three scenarios (step 5)
- calculate corporate income tax expenses for each of three scenarios (step 5) 
- calculate effective tax rate for each of three scenarios (step 5)
- estimate a final impact on P&amp;L statement of Target Company for each of three scenarios (step 5)
- analyse the benefits and drawbacks of expansion through acquisition of minority vs majority of share ownership  (e.g. from 25% to 90% of new statutory capital) in the Target Company (step 6).
</t>
  </si>
  <si>
    <t>5) Brochure OECD https://www.oecd.org/tax/beps/brochure-two-pillar-solution-to-address-the-tax-challenges-arising-from-the-digitalisation-of-the-economy-october-2021.pdf</t>
  </si>
  <si>
    <t xml:space="preserve">Q1: Which country from pre-selected countries feasible for digital business expansion (Austria, Germany, Hungary, Greece, Portugal, Spain, Italy, Romania, Luxembourg, Lithuania) has the most favorable corporate tax rules/regime?								</t>
  </si>
  <si>
    <t xml:space="preserve">Q2: What are the possible tax related debt financing limitations for financing the business in this selected country? Which are local ones and which are OECD/EU originated?								</t>
  </si>
  <si>
    <t xml:space="preserve">Q3: What is the EU digital tax policy tentative impact on financial performance of a company in this selected country in short- and long term?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</si>
</sst>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_);_(* \(#,##0\);_(* &quot;-&quot;_);@_)"/>
    <numFmt numFmtId="165" formatCode="0%_);\(0%\)"/>
    <numFmt numFmtId="166" formatCode="_(* #,##0.00_);_(* \(#,##0.00\);_(* &quot;-&quot;_);@_)"/>
    <numFmt numFmtId="167" formatCode="_(* #,##0,\ \k_);_(* \(#,##0,\ \k\);_(* &quot;-&quot;_);@_)"/>
    <numFmt numFmtId="169" formatCode="0.0%"/>
  </numFmts>
  <fonts count="46" x14ac:knownFonts="1">
    <font>
      <sz val="9"/>
      <color theme="1"/>
      <name val="Arial"/>
      <family val="2"/>
      <scheme val="minor"/>
    </font>
    <font>
      <sz val="9"/>
      <color rgb="FF9C0006"/>
      <name val="Arial"/>
      <family val="2"/>
    </font>
    <font>
      <b/>
      <sz val="9"/>
      <color rgb="FFFA7D00"/>
      <name val="Arial"/>
      <family val="2"/>
    </font>
    <font>
      <b/>
      <sz val="9"/>
      <color theme="0"/>
      <name val="Arial"/>
      <family val="2"/>
      <scheme val="minor"/>
    </font>
    <font>
      <sz val="9"/>
      <color theme="1"/>
      <name val="Arial"/>
      <family val="2"/>
      <scheme val="minor"/>
    </font>
    <font>
      <i/>
      <sz val="9"/>
      <color rgb="FF7F7F7F"/>
      <name val="Arial"/>
      <family val="2"/>
      <scheme val="minor"/>
    </font>
    <font>
      <sz val="9"/>
      <color rgb="FF006100"/>
      <name val="Arial"/>
      <family val="2"/>
    </font>
    <font>
      <b/>
      <sz val="9"/>
      <color theme="3"/>
      <name val="Arial"/>
      <family val="2"/>
    </font>
    <font>
      <b/>
      <sz val="9"/>
      <color theme="3"/>
      <name val="Arial"/>
      <family val="2"/>
      <scheme val="major"/>
    </font>
    <font>
      <sz val="9"/>
      <color theme="3"/>
      <name val="Arial"/>
      <family val="2"/>
      <scheme val="major"/>
    </font>
    <font>
      <sz val="9"/>
      <color rgb="FF3F3F76"/>
      <name val="Arial"/>
      <family val="2"/>
      <scheme val="minor"/>
    </font>
    <font>
      <sz val="9"/>
      <color rgb="FFFA7D00"/>
      <name val="Arial"/>
      <family val="2"/>
      <scheme val="minor"/>
    </font>
    <font>
      <sz val="9"/>
      <color rgb="FF9C6500"/>
      <name val="Arial"/>
      <family val="2"/>
    </font>
    <font>
      <b/>
      <sz val="9"/>
      <color rgb="FF3F3F3F"/>
      <name val="Arial"/>
      <family val="2"/>
      <scheme val="minor"/>
    </font>
    <font>
      <b/>
      <sz val="9"/>
      <color theme="3"/>
      <name val="Arial"/>
      <family val="2"/>
      <scheme val="minor"/>
    </font>
    <font>
      <sz val="8"/>
      <color theme="1"/>
      <name val="Arial"/>
      <family val="2"/>
      <scheme val="minor"/>
    </font>
    <font>
      <b/>
      <sz val="9"/>
      <color theme="1"/>
      <name val="Arial"/>
      <family val="2"/>
      <scheme val="minor"/>
    </font>
    <font>
      <b/>
      <sz val="11"/>
      <color theme="3"/>
      <name val="Arial"/>
      <family val="2"/>
      <scheme val="minor"/>
    </font>
    <font>
      <b/>
      <sz val="11"/>
      <color theme="3"/>
      <name val="Arial"/>
      <family val="2"/>
      <scheme val="major"/>
    </font>
    <font>
      <b/>
      <sz val="9"/>
      <color theme="1"/>
      <name val="Arial"/>
      <family val="2"/>
      <scheme val="major"/>
    </font>
    <font>
      <u/>
      <sz val="9"/>
      <color theme="10"/>
      <name val="Arial"/>
      <family val="2"/>
      <scheme val="minor"/>
    </font>
    <font>
      <sz val="15"/>
      <color indexed="8"/>
      <name val="Arial"/>
      <family val="2"/>
    </font>
    <font>
      <b/>
      <sz val="15"/>
      <color indexed="8"/>
      <name val="Arial"/>
      <family val="2"/>
      <scheme val="major"/>
    </font>
    <font>
      <sz val="15"/>
      <color theme="1"/>
      <name val="Arial"/>
      <family val="2"/>
      <scheme val="major"/>
    </font>
    <font>
      <sz val="15"/>
      <color indexed="8"/>
      <name val="Arial"/>
      <family val="2"/>
      <scheme val="major"/>
    </font>
    <font>
      <sz val="16"/>
      <color indexed="8"/>
      <name val="Calibri"/>
      <family val="2"/>
    </font>
    <font>
      <sz val="16"/>
      <color theme="1"/>
      <name val="Calibri"/>
      <family val="2"/>
    </font>
    <font>
      <u/>
      <sz val="16"/>
      <color theme="10"/>
      <name val="Calibri"/>
      <family val="2"/>
    </font>
    <font>
      <b/>
      <sz val="16"/>
      <color theme="1"/>
      <name val="Arial"/>
      <family val="2"/>
      <scheme val="minor"/>
    </font>
    <font>
      <b/>
      <sz val="12"/>
      <color theme="1"/>
      <name val="Arial"/>
      <family val="2"/>
      <scheme val="minor"/>
    </font>
    <font>
      <b/>
      <sz val="11"/>
      <color theme="1"/>
      <name val="Arial"/>
      <family val="2"/>
      <scheme val="minor"/>
    </font>
    <font>
      <sz val="15"/>
      <color theme="1"/>
      <name val="Arial"/>
      <family val="2"/>
      <charset val="186"/>
      <scheme val="minor"/>
    </font>
    <font>
      <b/>
      <sz val="15"/>
      <color indexed="8"/>
      <name val="Arial"/>
      <family val="2"/>
      <charset val="186"/>
      <scheme val="minor"/>
    </font>
    <font>
      <sz val="15"/>
      <color indexed="8"/>
      <name val="Arial"/>
      <family val="2"/>
      <charset val="186"/>
      <scheme val="minor"/>
    </font>
    <font>
      <b/>
      <sz val="15"/>
      <color rgb="FF000000"/>
      <name val="Arial"/>
      <family val="2"/>
      <charset val="186"/>
      <scheme val="minor"/>
    </font>
    <font>
      <sz val="9"/>
      <color rgb="FFFF0000"/>
      <name val="Arial"/>
      <family val="2"/>
      <scheme val="minor"/>
    </font>
    <font>
      <i/>
      <sz val="9"/>
      <color rgb="FFFF0000"/>
      <name val="Arial"/>
      <family val="2"/>
      <charset val="186"/>
      <scheme val="minor"/>
    </font>
    <font>
      <sz val="9"/>
      <name val="Arial"/>
      <family val="2"/>
      <scheme val="minor"/>
    </font>
    <font>
      <sz val="9"/>
      <color rgb="FF0070C0"/>
      <name val="Arial"/>
      <family val="2"/>
      <scheme val="minor"/>
    </font>
    <font>
      <sz val="15"/>
      <color theme="1"/>
      <name val="Arial"/>
      <family val="2"/>
    </font>
    <font>
      <b/>
      <sz val="16"/>
      <color theme="1"/>
      <name val="Calibri"/>
      <family val="2"/>
    </font>
    <font>
      <u/>
      <sz val="16"/>
      <color theme="1"/>
      <name val="Calibri"/>
      <family val="2"/>
    </font>
    <font>
      <sz val="15"/>
      <name val="Arial"/>
      <family val="2"/>
      <scheme val="minor"/>
    </font>
    <font>
      <sz val="15"/>
      <name val="Arial"/>
      <family val="2"/>
      <charset val="186"/>
    </font>
    <font>
      <sz val="16"/>
      <color theme="1"/>
      <name val="Calibri"/>
      <family val="2"/>
      <charset val="186"/>
    </font>
    <font>
      <sz val="9"/>
      <color theme="0"/>
      <name val="Arial"/>
      <family val="2"/>
      <scheme val="minor"/>
    </font>
  </fonts>
  <fills count="1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FCD4B6"/>
        <bgColor indexed="64"/>
      </patternFill>
    </fill>
    <fill>
      <patternFill patternType="solid">
        <fgColor rgb="FFE8E6DF"/>
        <bgColor indexed="64"/>
      </patternFill>
    </fill>
    <fill>
      <patternFill patternType="solid">
        <fgColor theme="0" tint="-0.249977111117893"/>
        <bgColor indexed="64"/>
      </patternFill>
    </fill>
    <fill>
      <patternFill patternType="solid">
        <fgColor theme="0" tint="-0.14999847407452621"/>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thin">
        <color theme="4"/>
      </bottom>
      <diagonal/>
    </border>
    <border>
      <left/>
      <right/>
      <top style="thin">
        <color theme="4"/>
      </top>
      <bottom/>
      <diagonal/>
    </border>
    <border>
      <left/>
      <right/>
      <top style="thin">
        <color theme="4"/>
      </top>
      <bottom style="medium">
        <color theme="4"/>
      </bottom>
      <diagonal/>
    </border>
    <border>
      <left/>
      <right/>
      <top style="medium">
        <color theme="4"/>
      </top>
      <bottom/>
      <diagonal/>
    </border>
  </borders>
  <cellStyleXfs count="31">
    <xf numFmtId="164" fontId="0" fillId="0" borderId="0"/>
    <xf numFmtId="9" fontId="4" fillId="0" borderId="0" applyFont="0" applyFill="0" applyBorder="0" applyAlignment="0" applyProtection="0"/>
    <xf numFmtId="49" fontId="18" fillId="0" borderId="0" applyAlignment="0" applyProtection="0"/>
    <xf numFmtId="49" fontId="7" fillId="0" borderId="6" applyFill="0" applyProtection="0">
      <alignment horizontal="right" wrapText="1"/>
    </xf>
    <xf numFmtId="49" fontId="8" fillId="0" borderId="0" applyProtection="0">
      <alignment wrapText="1"/>
    </xf>
    <xf numFmtId="49" fontId="9" fillId="0" borderId="7" applyFill="0" applyProtection="0">
      <alignment horizontal="right" wrapText="1"/>
    </xf>
    <xf numFmtId="49" fontId="9" fillId="0" borderId="0" applyProtection="0">
      <alignment wrapText="1"/>
    </xf>
    <xf numFmtId="0" fontId="6" fillId="2" borderId="0" applyNumberFormat="0" applyBorder="0" applyAlignment="0" applyProtection="0"/>
    <xf numFmtId="0" fontId="1" fillId="3" borderId="0" applyNumberFormat="0" applyBorder="0" applyAlignment="0" applyProtection="0"/>
    <xf numFmtId="0" fontId="12" fillId="4" borderId="0" applyNumberFormat="0" applyBorder="0" applyAlignment="0" applyProtection="0"/>
    <xf numFmtId="0" fontId="10" fillId="5" borderId="1" applyNumberFormat="0" applyAlignment="0" applyProtection="0"/>
    <xf numFmtId="0" fontId="13" fillId="6" borderId="2" applyNumberFormat="0" applyAlignment="0" applyProtection="0"/>
    <xf numFmtId="0" fontId="2" fillId="6" borderId="1" applyNumberFormat="0" applyAlignment="0" applyProtection="0"/>
    <xf numFmtId="0" fontId="11" fillId="0" borderId="3" applyNumberFormat="0" applyFill="0" applyAlignment="0" applyProtection="0"/>
    <xf numFmtId="0" fontId="3" fillId="7" borderId="4" applyNumberFormat="0" applyAlignment="0" applyProtection="0"/>
    <xf numFmtId="0" fontId="4" fillId="8" borderId="5" applyNumberFormat="0" applyAlignment="0" applyProtection="0"/>
    <xf numFmtId="0" fontId="5" fillId="0" borderId="0" applyNumberFormat="0" applyFill="0" applyBorder="0" applyAlignment="0" applyProtection="0"/>
    <xf numFmtId="0" fontId="19" fillId="0" borderId="9" applyNumberFormat="0" applyFill="0" applyAlignment="0" applyProtection="0"/>
    <xf numFmtId="164" fontId="14" fillId="0" borderId="0" applyNumberFormat="0" applyFill="0" applyBorder="0" applyAlignment="0" applyProtection="0"/>
    <xf numFmtId="164" fontId="4" fillId="9" borderId="0" applyNumberFormat="0" applyFont="0" applyBorder="0" applyAlignment="0" applyProtection="0"/>
    <xf numFmtId="0" fontId="4" fillId="0" borderId="0" applyFill="0" applyBorder="0" applyProtection="0"/>
    <xf numFmtId="164" fontId="4" fillId="10" borderId="0" applyNumberFormat="0" applyFont="0" applyBorder="0" applyAlignment="0" applyProtection="0"/>
    <xf numFmtId="165" fontId="4" fillId="0" borderId="0" applyFill="0" applyBorder="0" applyAlignment="0" applyProtection="0"/>
    <xf numFmtId="0" fontId="15" fillId="0" borderId="0" applyNumberFormat="0" applyAlignment="0" applyProtection="0"/>
    <xf numFmtId="0" fontId="14" fillId="0" borderId="6" applyFill="0" applyProtection="0">
      <alignment horizontal="right" wrapText="1"/>
    </xf>
    <xf numFmtId="0" fontId="14" fillId="0" borderId="0" applyFill="0" applyProtection="0">
      <alignment wrapText="1"/>
    </xf>
    <xf numFmtId="164" fontId="16" fillId="0" borderId="8" applyNumberFormat="0" applyFill="0" applyAlignment="0" applyProtection="0"/>
    <xf numFmtId="0" fontId="17" fillId="0" borderId="0" applyAlignment="0" applyProtection="0"/>
    <xf numFmtId="0" fontId="16" fillId="0" borderId="9" applyNumberFormat="0" applyFill="0" applyAlignment="0" applyProtection="0"/>
    <xf numFmtId="0" fontId="14" fillId="0" borderId="10" applyFill="0" applyProtection="0">
      <alignment wrapText="1"/>
    </xf>
    <xf numFmtId="164" fontId="20" fillId="0" borderId="0" applyNumberFormat="0" applyFill="0" applyBorder="0" applyAlignment="0" applyProtection="0"/>
  </cellStyleXfs>
  <cellXfs count="111">
    <xf numFmtId="164" fontId="0" fillId="0" borderId="0" xfId="0"/>
    <xf numFmtId="166" fontId="0" fillId="0" borderId="0" xfId="0" applyNumberFormat="1"/>
    <xf numFmtId="164" fontId="0" fillId="0" borderId="0" xfId="0" applyAlignment="1">
      <alignment wrapText="1"/>
    </xf>
    <xf numFmtId="0" fontId="14" fillId="0" borderId="6" xfId="24" applyAlignment="1">
      <alignment horizontal="left" wrapText="1"/>
    </xf>
    <xf numFmtId="0" fontId="17" fillId="0" borderId="0" xfId="27" applyAlignment="1">
      <alignment horizontal="right"/>
    </xf>
    <xf numFmtId="164" fontId="0" fillId="0" borderId="0" xfId="0" applyAlignment="1">
      <alignment horizontal="right"/>
    </xf>
    <xf numFmtId="167" fontId="0" fillId="0" borderId="0" xfId="0" applyNumberFormat="1" applyAlignment="1">
      <alignment horizontal="right"/>
    </xf>
    <xf numFmtId="0" fontId="17" fillId="0" borderId="0" xfId="27" applyAlignment="1">
      <alignment horizontal="left"/>
    </xf>
    <xf numFmtId="164" fontId="0" fillId="0" borderId="0" xfId="0" applyAlignment="1">
      <alignment horizontal="left"/>
    </xf>
    <xf numFmtId="164" fontId="16" fillId="0" borderId="9" xfId="28" applyNumberFormat="1" applyAlignment="1">
      <alignment horizontal="left"/>
    </xf>
    <xf numFmtId="0" fontId="14" fillId="0" borderId="6" xfId="24" applyAlignment="1">
      <alignment horizontal="left" wrapText="1"/>
    </xf>
    <xf numFmtId="0" fontId="17" fillId="0" borderId="0" xfId="27" applyAlignment="1">
      <alignment horizontal="left"/>
    </xf>
    <xf numFmtId="164" fontId="0" fillId="0" borderId="0" xfId="0" applyAlignment="1">
      <alignment horizontal="left"/>
    </xf>
    <xf numFmtId="164" fontId="16" fillId="0" borderId="9" xfId="28" applyNumberFormat="1" applyAlignment="1">
      <alignment horizontal="left"/>
    </xf>
    <xf numFmtId="0" fontId="14" fillId="0" borderId="6" xfId="24">
      <alignment horizontal="right" wrapText="1"/>
    </xf>
    <xf numFmtId="0" fontId="14" fillId="0" borderId="0" xfId="25" applyAlignment="1">
      <alignment horizontal="right" wrapText="1"/>
    </xf>
    <xf numFmtId="9" fontId="0" fillId="0" borderId="0" xfId="1" applyFont="1" applyAlignment="1">
      <alignment horizontal="right"/>
    </xf>
    <xf numFmtId="0" fontId="14" fillId="0" borderId="6" xfId="24" applyAlignment="1">
      <alignment horizontal="center" wrapText="1"/>
    </xf>
    <xf numFmtId="164" fontId="0" fillId="0" borderId="10" xfId="0" applyBorder="1" applyAlignment="1"/>
    <xf numFmtId="0" fontId="14" fillId="0" borderId="6" xfId="24" applyAlignment="1">
      <alignment horizontal="left" wrapText="1"/>
    </xf>
    <xf numFmtId="164" fontId="0" fillId="0" borderId="0" xfId="0" applyFill="1"/>
    <xf numFmtId="164" fontId="0" fillId="0" borderId="0" xfId="0" applyAlignment="1">
      <alignment vertical="center"/>
    </xf>
    <xf numFmtId="164" fontId="21" fillId="0" borderId="0" xfId="0" applyFont="1" applyAlignment="1">
      <alignment vertical="center"/>
    </xf>
    <xf numFmtId="164" fontId="22" fillId="0" borderId="0" xfId="0" applyFont="1" applyAlignment="1">
      <alignment vertical="center"/>
    </xf>
    <xf numFmtId="164" fontId="23" fillId="0" borderId="0" xfId="0" applyFont="1" applyAlignment="1">
      <alignment vertical="center"/>
    </xf>
    <xf numFmtId="164" fontId="23" fillId="0" borderId="0" xfId="0" applyFont="1"/>
    <xf numFmtId="3" fontId="0" fillId="0" borderId="0" xfId="0" applyNumberFormat="1" applyAlignment="1">
      <alignment horizontal="right"/>
    </xf>
    <xf numFmtId="4" fontId="14" fillId="0" borderId="6" xfId="24" applyNumberFormat="1" applyAlignment="1">
      <alignment horizontal="right" wrapText="1"/>
    </xf>
    <xf numFmtId="4" fontId="0" fillId="0" borderId="0" xfId="0" applyNumberFormat="1" applyAlignment="1">
      <alignment horizontal="right"/>
    </xf>
    <xf numFmtId="4" fontId="0" fillId="0" borderId="0" xfId="0" applyNumberFormat="1"/>
    <xf numFmtId="4" fontId="14" fillId="9" borderId="6" xfId="19" applyNumberFormat="1" applyFont="1" applyBorder="1" applyAlignment="1">
      <alignment horizontal="right" wrapText="1"/>
    </xf>
    <xf numFmtId="4" fontId="0" fillId="9" borderId="0" xfId="19" applyNumberFormat="1" applyFont="1" applyAlignment="1">
      <alignment horizontal="right"/>
    </xf>
    <xf numFmtId="4" fontId="14" fillId="9" borderId="6" xfId="24" applyNumberFormat="1" applyFill="1">
      <alignment horizontal="right" wrapText="1"/>
    </xf>
    <xf numFmtId="4" fontId="16" fillId="0" borderId="9" xfId="28" applyNumberFormat="1" applyAlignment="1">
      <alignment horizontal="right"/>
    </xf>
    <xf numFmtId="4" fontId="16" fillId="9" borderId="9" xfId="28" applyNumberFormat="1" applyFill="1" applyAlignment="1">
      <alignment horizontal="right"/>
    </xf>
    <xf numFmtId="4" fontId="0" fillId="0" borderId="0" xfId="21" applyNumberFormat="1" applyFont="1" applyFill="1" applyAlignment="1">
      <alignment horizontal="right"/>
    </xf>
    <xf numFmtId="4" fontId="14" fillId="10" borderId="6" xfId="21" applyNumberFormat="1" applyFont="1" applyBorder="1" applyAlignment="1">
      <alignment horizontal="right" wrapText="1"/>
    </xf>
    <xf numFmtId="4" fontId="17" fillId="0" borderId="0" xfId="27" applyNumberFormat="1" applyAlignment="1">
      <alignment horizontal="right"/>
    </xf>
    <xf numFmtId="164" fontId="25" fillId="0" borderId="0" xfId="0" quotePrefix="1" applyFont="1" applyAlignment="1">
      <alignment vertical="center"/>
    </xf>
    <xf numFmtId="164" fontId="26" fillId="0" borderId="0" xfId="0" applyFont="1" applyAlignment="1">
      <alignment vertical="center"/>
    </xf>
    <xf numFmtId="164" fontId="26" fillId="0" borderId="0" xfId="0" applyFont="1"/>
    <xf numFmtId="164" fontId="28" fillId="0" borderId="0" xfId="0" applyFont="1" applyAlignment="1">
      <alignment horizontal="left" vertical="top"/>
    </xf>
    <xf numFmtId="164" fontId="29" fillId="0" borderId="0" xfId="0" applyFont="1"/>
    <xf numFmtId="164" fontId="31" fillId="0" borderId="0" xfId="0" applyFont="1"/>
    <xf numFmtId="164" fontId="32" fillId="0" borderId="0" xfId="0" applyFont="1" applyAlignment="1">
      <alignment vertical="center"/>
    </xf>
    <xf numFmtId="164" fontId="31" fillId="0" borderId="0" xfId="0" applyFont="1" applyAlignment="1">
      <alignment vertical="center"/>
    </xf>
    <xf numFmtId="164" fontId="33" fillId="0" borderId="0" xfId="0" applyFont="1" applyAlignment="1">
      <alignment vertical="center"/>
    </xf>
    <xf numFmtId="164" fontId="31" fillId="0" borderId="0" xfId="0" applyFont="1" applyFill="1"/>
    <xf numFmtId="164" fontId="34" fillId="0" borderId="0" xfId="0" applyFont="1" applyAlignment="1">
      <alignment vertical="center"/>
    </xf>
    <xf numFmtId="169" fontId="0" fillId="0" borderId="0" xfId="1" applyNumberFormat="1" applyFont="1" applyAlignment="1">
      <alignment horizontal="right"/>
    </xf>
    <xf numFmtId="4" fontId="36" fillId="0" borderId="0" xfId="0" applyNumberFormat="1" applyFont="1" applyAlignment="1">
      <alignment horizontal="right"/>
    </xf>
    <xf numFmtId="167" fontId="35" fillId="0" borderId="0" xfId="0" applyNumberFormat="1" applyFont="1" applyAlignment="1">
      <alignment horizontal="right"/>
    </xf>
    <xf numFmtId="4" fontId="37" fillId="0" borderId="0" xfId="0" applyNumberFormat="1" applyFont="1" applyAlignment="1">
      <alignment horizontal="right"/>
    </xf>
    <xf numFmtId="9" fontId="38" fillId="0" borderId="0" xfId="1" applyFont="1" applyAlignment="1">
      <alignment horizontal="right"/>
    </xf>
    <xf numFmtId="167" fontId="38" fillId="0" borderId="0" xfId="0" applyNumberFormat="1" applyFont="1" applyAlignment="1">
      <alignment horizontal="right"/>
    </xf>
    <xf numFmtId="9" fontId="38" fillId="0" borderId="0" xfId="1" applyFont="1"/>
    <xf numFmtId="164" fontId="38" fillId="0" borderId="0" xfId="0" applyFont="1"/>
    <xf numFmtId="4" fontId="38" fillId="12" borderId="0" xfId="0" applyNumberFormat="1" applyFont="1" applyFill="1" applyAlignment="1">
      <alignment horizontal="right"/>
    </xf>
    <xf numFmtId="4" fontId="38" fillId="10" borderId="0" xfId="21" applyNumberFormat="1" applyFont="1" applyAlignment="1">
      <alignment horizontal="right"/>
    </xf>
    <xf numFmtId="164" fontId="26" fillId="0" borderId="0" xfId="0" applyFont="1" applyAlignment="1">
      <alignment vertical="center" wrapText="1"/>
    </xf>
    <xf numFmtId="164" fontId="25" fillId="0" borderId="0" xfId="0" quotePrefix="1" applyFont="1" applyAlignment="1">
      <alignment horizontal="left" vertical="top"/>
    </xf>
    <xf numFmtId="164" fontId="25" fillId="0" borderId="0" xfId="0" applyFont="1" applyAlignment="1">
      <alignment horizontal="left" vertical="top"/>
    </xf>
    <xf numFmtId="164" fontId="0" fillId="0" borderId="0" xfId="0" applyFont="1"/>
    <xf numFmtId="164" fontId="40" fillId="0" borderId="0" xfId="0" quotePrefix="1" applyFont="1" applyAlignment="1">
      <alignment vertical="center"/>
    </xf>
    <xf numFmtId="164" fontId="26" fillId="0" borderId="0" xfId="0" applyFont="1" applyAlignment="1">
      <alignment horizontal="left" vertical="top"/>
    </xf>
    <xf numFmtId="164" fontId="26" fillId="0" borderId="0" xfId="0" quotePrefix="1" applyFont="1" applyAlignment="1">
      <alignment vertical="center"/>
    </xf>
    <xf numFmtId="164" fontId="40" fillId="0" borderId="0" xfId="0" applyFont="1" applyAlignment="1">
      <alignment vertical="center"/>
    </xf>
    <xf numFmtId="164" fontId="41" fillId="0" borderId="0" xfId="30" applyFont="1" applyAlignment="1">
      <alignment vertical="center"/>
    </xf>
    <xf numFmtId="0" fontId="31" fillId="0" borderId="0" xfId="0" applyNumberFormat="1" applyFont="1" applyAlignment="1">
      <alignment vertical="top"/>
    </xf>
    <xf numFmtId="164" fontId="38" fillId="12" borderId="0" xfId="0" applyFont="1" applyFill="1"/>
    <xf numFmtId="164" fontId="35" fillId="0" borderId="0" xfId="0" applyFont="1"/>
    <xf numFmtId="0" fontId="14" fillId="0" borderId="0" xfId="25" applyAlignment="1">
      <alignment wrapText="1"/>
    </xf>
    <xf numFmtId="9" fontId="0" fillId="9" borderId="0" xfId="1" applyFont="1" applyFill="1" applyAlignment="1">
      <alignment horizontal="right"/>
    </xf>
    <xf numFmtId="164" fontId="45" fillId="0" borderId="0" xfId="0" applyFont="1" applyAlignment="1">
      <alignment horizontal="left"/>
    </xf>
    <xf numFmtId="3" fontId="45" fillId="0" borderId="0" xfId="0" applyNumberFormat="1" applyFont="1" applyAlignment="1">
      <alignment horizontal="right"/>
    </xf>
    <xf numFmtId="0" fontId="39" fillId="0" borderId="0" xfId="0" applyNumberFormat="1" applyFont="1" applyAlignment="1">
      <alignment vertical="top" wrapText="1"/>
    </xf>
    <xf numFmtId="0" fontId="0" fillId="0" borderId="0" xfId="0" applyNumberFormat="1" applyFont="1" applyAlignment="1">
      <alignment vertical="top" wrapText="1"/>
    </xf>
    <xf numFmtId="164" fontId="25" fillId="0" borderId="0" xfId="0" applyFont="1" applyAlignment="1">
      <alignment vertical="center" wrapText="1"/>
    </xf>
    <xf numFmtId="164" fontId="26" fillId="0" borderId="0" xfId="0" applyFont="1" applyAlignment="1">
      <alignment vertical="center" wrapText="1"/>
    </xf>
    <xf numFmtId="164" fontId="24" fillId="0" borderId="0" xfId="0" applyFont="1" applyAlignment="1">
      <alignment horizontal="left" vertical="center"/>
    </xf>
    <xf numFmtId="164" fontId="42" fillId="0" borderId="0" xfId="0" applyFont="1" applyAlignment="1">
      <alignment horizontal="left" wrapText="1"/>
    </xf>
    <xf numFmtId="164" fontId="23" fillId="0" borderId="0" xfId="0" applyFont="1" applyAlignment="1">
      <alignment horizontal="left" vertical="center" wrapText="1"/>
    </xf>
    <xf numFmtId="164" fontId="23" fillId="0" borderId="0" xfId="0" applyFont="1" applyAlignment="1">
      <alignment horizontal="left" vertical="center"/>
    </xf>
    <xf numFmtId="164" fontId="26" fillId="0" borderId="0" xfId="0" applyFont="1" applyAlignment="1">
      <alignment horizontal="left" vertical="center"/>
    </xf>
    <xf numFmtId="164" fontId="44" fillId="0" borderId="0" xfId="30" applyFont="1" applyAlignment="1">
      <alignment horizontal="left" vertical="center"/>
    </xf>
    <xf numFmtId="164" fontId="44" fillId="0" borderId="0" xfId="30" applyFont="1" applyAlignment="1">
      <alignment horizontal="left" vertical="center" readingOrder="1"/>
    </xf>
    <xf numFmtId="164" fontId="26" fillId="0" borderId="0" xfId="30" applyFont="1" applyAlignment="1">
      <alignment horizontal="left" vertical="center"/>
    </xf>
    <xf numFmtId="164" fontId="33" fillId="0" borderId="0" xfId="0" applyFont="1" applyAlignment="1">
      <alignment vertical="center" wrapText="1"/>
    </xf>
    <xf numFmtId="3" fontId="31" fillId="0" borderId="0" xfId="0" applyNumberFormat="1" applyFont="1" applyAlignment="1">
      <alignment horizontal="left" vertical="center" wrapText="1"/>
    </xf>
    <xf numFmtId="0" fontId="33" fillId="0" borderId="0" xfId="0" applyNumberFormat="1" applyFont="1" applyAlignment="1">
      <alignment horizontal="left" vertical="top" wrapText="1"/>
    </xf>
    <xf numFmtId="164" fontId="0" fillId="0" borderId="10" xfId="0" applyBorder="1" applyAlignment="1">
      <alignment horizontal="left"/>
    </xf>
    <xf numFmtId="0" fontId="30" fillId="0" borderId="0" xfId="27" applyFont="1" applyAlignment="1">
      <alignment horizontal="left"/>
    </xf>
    <xf numFmtId="0" fontId="14" fillId="0" borderId="6" xfId="24" applyAlignment="1">
      <alignment horizontal="left" wrapText="1"/>
    </xf>
    <xf numFmtId="164" fontId="0" fillId="0" borderId="0" xfId="0" applyAlignment="1">
      <alignment horizontal="left"/>
    </xf>
    <xf numFmtId="164" fontId="16" fillId="0" borderId="9" xfId="28" applyNumberFormat="1" applyAlignment="1">
      <alignment horizontal="left"/>
    </xf>
    <xf numFmtId="0" fontId="29" fillId="0" borderId="0" xfId="27" applyFont="1" applyAlignment="1">
      <alignment horizontal="left" wrapText="1"/>
    </xf>
    <xf numFmtId="0" fontId="29" fillId="0" borderId="6" xfId="24" applyFont="1" applyAlignment="1">
      <alignment horizontal="left" wrapText="1"/>
    </xf>
    <xf numFmtId="0" fontId="14" fillId="0" borderId="0" xfId="25" applyAlignment="1">
      <alignment horizontal="center" wrapText="1"/>
    </xf>
    <xf numFmtId="0" fontId="29" fillId="0" borderId="0" xfId="27" applyFont="1" applyAlignment="1">
      <alignment horizontal="left"/>
    </xf>
    <xf numFmtId="1" fontId="0" fillId="0" borderId="0" xfId="0" applyNumberFormat="1" applyAlignment="1">
      <alignment horizontal="right"/>
    </xf>
    <xf numFmtId="2" fontId="38" fillId="0" borderId="0" xfId="0" applyNumberFormat="1" applyFont="1" applyAlignment="1">
      <alignment horizontal="right"/>
    </xf>
    <xf numFmtId="2" fontId="38" fillId="11" borderId="0" xfId="0" applyNumberFormat="1" applyFont="1" applyFill="1" applyAlignment="1">
      <alignment horizontal="right"/>
    </xf>
    <xf numFmtId="3" fontId="38" fillId="0" borderId="0" xfId="0" applyNumberFormat="1" applyFont="1" applyAlignment="1">
      <alignment horizontal="right"/>
    </xf>
    <xf numFmtId="164" fontId="26" fillId="0" borderId="0" xfId="0" quotePrefix="1" applyFont="1" applyAlignment="1"/>
    <xf numFmtId="164" fontId="26" fillId="0" borderId="0" xfId="0" applyFont="1" applyFill="1" applyProtection="1">
      <protection locked="0"/>
    </xf>
    <xf numFmtId="164" fontId="26" fillId="0" borderId="0" xfId="0" applyFont="1" applyProtection="1">
      <protection locked="0"/>
    </xf>
    <xf numFmtId="164" fontId="25" fillId="0" borderId="0" xfId="0" applyFont="1" applyAlignment="1" applyProtection="1">
      <alignment horizontal="left" vertical="top"/>
      <protection locked="0"/>
    </xf>
    <xf numFmtId="164" fontId="26" fillId="0" borderId="0" xfId="0" applyFont="1" applyAlignment="1" applyProtection="1">
      <alignment vertical="center"/>
      <protection locked="0"/>
    </xf>
    <xf numFmtId="164" fontId="27" fillId="0" borderId="0" xfId="30" applyFont="1" applyAlignment="1" applyProtection="1">
      <alignment vertical="center"/>
      <protection locked="0"/>
    </xf>
    <xf numFmtId="164" fontId="23" fillId="0" borderId="0" xfId="0" applyFont="1" applyAlignment="1" applyProtection="1">
      <alignment vertical="center" wrapText="1"/>
      <protection locked="0"/>
    </xf>
    <xf numFmtId="164" fontId="23" fillId="0" borderId="0" xfId="0" applyFont="1" applyAlignment="1">
      <alignment vertical="center" wrapText="1"/>
    </xf>
  </cellXfs>
  <cellStyles count="31">
    <cellStyle name="Bad" xfId="8" builtinId="27" customBuiltin="1"/>
    <cellStyle name="Calculation" xfId="12" builtinId="22" customBuiltin="1"/>
    <cellStyle name="Check Cell" xfId="14" builtinId="23" customBuiltin="1"/>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30" builtinId="8"/>
    <cellStyle name="Input" xfId="10" builtinId="20" customBuiltin="1"/>
    <cellStyle name="Linked Cell" xfId="13" builtinId="24" customBuiltin="1"/>
    <cellStyle name="Neutral" xfId="9" builtinId="28" customBuiltin="1"/>
    <cellStyle name="Normal" xfId="0" builtinId="0" customBuiltin="1"/>
    <cellStyle name="Note" xfId="15" builtinId="10" customBuiltin="1"/>
    <cellStyle name="Output" xfId="11" builtinId="21" customBuiltin="1"/>
    <cellStyle name="Per cent" xfId="1" builtinId="5" customBuiltin="1"/>
    <cellStyle name="Smart Bold" xfId="18" xr:uid="{00000000-0005-0000-0000-000010000000}"/>
    <cellStyle name="Smart Forecast" xfId="19" xr:uid="{00000000-0005-0000-0000-000011000000}"/>
    <cellStyle name="Smart General" xfId="20" xr:uid="{00000000-0005-0000-0000-000012000000}"/>
    <cellStyle name="Smart Highlight" xfId="21" xr:uid="{00000000-0005-0000-0000-000013000000}"/>
    <cellStyle name="Smart Percent" xfId="22" xr:uid="{00000000-0005-0000-0000-000014000000}"/>
    <cellStyle name="Smart Source" xfId="23" xr:uid="{00000000-0005-0000-0000-000015000000}"/>
    <cellStyle name="Smart Subtitle 1" xfId="24" xr:uid="{00000000-0005-0000-0000-000016000000}"/>
    <cellStyle name="Smart Subtitle 2" xfId="25" xr:uid="{00000000-0005-0000-0000-000017000000}"/>
    <cellStyle name="Smart Subtitle 3" xfId="29" xr:uid="{00000000-0005-0000-0000-000018000000}"/>
    <cellStyle name="Smart Subtotal" xfId="26" xr:uid="{00000000-0005-0000-0000-000019000000}"/>
    <cellStyle name="Smart Title" xfId="27" xr:uid="{00000000-0005-0000-0000-00001A000000}"/>
    <cellStyle name="Smart Total" xfId="28" xr:uid="{00000000-0005-0000-0000-00001B000000}"/>
    <cellStyle name="Title" xfId="2" builtinId="15" customBuiltin="1"/>
    <cellStyle name="Total" xfId="17" builtinId="25" customBuiltin="1"/>
  </cellStyles>
  <dxfs count="0"/>
  <tableStyles count="0" defaultTableStyle="TableStyleMedium9" defaultPivotStyle="PivotStyleLight16"/>
  <colors>
    <mruColors>
      <color rgb="FFC8E1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2</xdr:col>
      <xdr:colOff>2058588</xdr:colOff>
      <xdr:row>6</xdr:row>
      <xdr:rowOff>114427</xdr:rowOff>
    </xdr:to>
    <xdr:pic>
      <xdr:nvPicPr>
        <xdr:cNvPr id="2" name="Immagine 4" descr="Immagine che contiene testo, clipart&#10;&#10;Descrizione generata automaticamente">
          <a:extLst>
            <a:ext uri="{FF2B5EF4-FFF2-40B4-BE49-F238E27FC236}">
              <a16:creationId xmlns:a16="http://schemas.microsoft.com/office/drawing/2014/main" id="{A3DC2D1B-F12E-F845-AB93-5B8AAE7B9F0C}"/>
            </a:ext>
          </a:extLst>
        </xdr:cNvPr>
        <xdr:cNvPicPr>
          <a:picLocks noChangeAspect="1"/>
        </xdr:cNvPicPr>
      </xdr:nvPicPr>
      <xdr:blipFill>
        <a:blip xmlns:r="http://schemas.openxmlformats.org/officeDocument/2006/relationships" r:embed="rId1"/>
        <a:stretch>
          <a:fillRect/>
        </a:stretch>
      </xdr:blipFill>
      <xdr:spPr>
        <a:xfrm>
          <a:off x="698500" y="457200"/>
          <a:ext cx="2753527" cy="571627"/>
        </a:xfrm>
        <a:prstGeom prst="rect">
          <a:avLst/>
        </a:prstGeom>
      </xdr:spPr>
    </xdr:pic>
    <xdr:clientData/>
  </xdr:twoCellAnchor>
  <xdr:twoCellAnchor editAs="oneCell">
    <xdr:from>
      <xdr:col>9</xdr:col>
      <xdr:colOff>673100</xdr:colOff>
      <xdr:row>3</xdr:row>
      <xdr:rowOff>25400</xdr:rowOff>
    </xdr:from>
    <xdr:to>
      <xdr:col>12</xdr:col>
      <xdr:colOff>646891</xdr:colOff>
      <xdr:row>7</xdr:row>
      <xdr:rowOff>91218</xdr:rowOff>
    </xdr:to>
    <xdr:pic>
      <xdr:nvPicPr>
        <xdr:cNvPr id="3" name="Picture 2">
          <a:extLst>
            <a:ext uri="{FF2B5EF4-FFF2-40B4-BE49-F238E27FC236}">
              <a16:creationId xmlns:a16="http://schemas.microsoft.com/office/drawing/2014/main" id="{DF2213B6-E1EE-C84A-9D00-0E81C3945FE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59600" y="482600"/>
          <a:ext cx="2069291" cy="675418"/>
        </a:xfrm>
        <a:prstGeom prst="rect">
          <a:avLst/>
        </a:prstGeom>
        <a:noFill/>
        <a:ln>
          <a:noFill/>
        </a:ln>
      </xdr:spPr>
    </xdr:pic>
    <xdr:clientData/>
  </xdr:twoCellAnchor>
  <xdr:twoCellAnchor>
    <xdr:from>
      <xdr:col>1</xdr:col>
      <xdr:colOff>0</xdr:colOff>
      <xdr:row>13</xdr:row>
      <xdr:rowOff>0</xdr:rowOff>
    </xdr:from>
    <xdr:to>
      <xdr:col>4</xdr:col>
      <xdr:colOff>670607</xdr:colOff>
      <xdr:row>32</xdr:row>
      <xdr:rowOff>16564</xdr:rowOff>
    </xdr:to>
    <xdr:sp macro="" textlink="">
      <xdr:nvSpPr>
        <xdr:cNvPr id="4" name="Title 1">
          <a:extLst>
            <a:ext uri="{FF2B5EF4-FFF2-40B4-BE49-F238E27FC236}">
              <a16:creationId xmlns:a16="http://schemas.microsoft.com/office/drawing/2014/main" id="{CC493D52-21A1-E247-96FB-4426F2FCC325}"/>
            </a:ext>
          </a:extLst>
        </xdr:cNvPr>
        <xdr:cNvSpPr>
          <a:spLocks noGrp="1"/>
        </xdr:cNvSpPr>
      </xdr:nvSpPr>
      <xdr:spPr>
        <a:xfrm>
          <a:off x="1400561" y="2005888"/>
          <a:ext cx="15394299" cy="2948246"/>
        </a:xfrm>
        <a:prstGeom prst="rect">
          <a:avLst/>
        </a:prstGeom>
        <a:solidFill>
          <a:srgbClr val="C8E1FC"/>
        </a:solidFill>
        <a:ln w="76200">
          <a:solidFill>
            <a:srgbClr val="0070C0"/>
          </a:solidFill>
        </a:ln>
        <a:effectLst>
          <a:glow rad="228600">
            <a:srgbClr val="C8E1FC">
              <a:alpha val="40000"/>
            </a:srgbClr>
          </a:glow>
        </a:effectLst>
      </xdr:spPr>
      <xdr:txBody>
        <a:bodyPr vert="horz" wrap="square" lIns="91440" tIns="45720" rIns="91440" bIns="45720" rtlCol="0" anchor="b">
          <a:normAutofit/>
        </a:bodyPr>
        <a:lstStyle>
          <a:lvl1pPr algn="ctr" defTabSz="914400" rtl="0" eaLnBrk="1" latinLnBrk="0" hangingPunct="1">
            <a:lnSpc>
              <a:spcPct val="90000"/>
            </a:lnSpc>
            <a:spcBef>
              <a:spcPct val="0"/>
            </a:spcBef>
            <a:buNone/>
            <a:defRPr sz="6000" kern="1200">
              <a:solidFill>
                <a:schemeClr val="tx1"/>
              </a:solidFill>
              <a:latin typeface="+mj-lt"/>
              <a:ea typeface="+mj-ea"/>
              <a:cs typeface="+mj-cs"/>
            </a:defRPr>
          </a:lvl1pPr>
        </a:lstStyle>
        <a:p>
          <a:endParaRPr lang="en-US" sz="5300" b="1"/>
        </a:p>
        <a:p>
          <a:r>
            <a:rPr lang="en-US" sz="4300" b="0">
              <a:latin typeface="Calibri" panose="020F0502020204030204" pitchFamily="34" charset="0"/>
              <a:cs typeface="Calibri" panose="020F0502020204030204" pitchFamily="34" charset="0"/>
            </a:rPr>
            <a:t>Case 3</a:t>
          </a:r>
        </a:p>
        <a:p>
          <a:r>
            <a:rPr lang="en-US" sz="4300" b="0">
              <a:latin typeface="Calibri" panose="020F0502020204030204" pitchFamily="34" charset="0"/>
              <a:cs typeface="Calibri" panose="020F0502020204030204" pitchFamily="34" charset="0"/>
            </a:rPr>
            <a:t>Taxation in Digital</a:t>
          </a:r>
          <a:r>
            <a:rPr lang="en-US" sz="4300" b="0" baseline="0">
              <a:latin typeface="Calibri" panose="020F0502020204030204" pitchFamily="34" charset="0"/>
              <a:cs typeface="Calibri" panose="020F0502020204030204" pitchFamily="34" charset="0"/>
            </a:rPr>
            <a:t> Era</a:t>
          </a:r>
          <a:br>
            <a:rPr lang="en-US" b="0">
              <a:latin typeface="Calibri" panose="020F0502020204030204" pitchFamily="34" charset="0"/>
              <a:cs typeface="Calibri" panose="020F0502020204030204" pitchFamily="34" charset="0"/>
            </a:rPr>
          </a:br>
          <a:r>
            <a:rPr lang="en-US" sz="2800" b="0" kern="1200">
              <a:solidFill>
                <a:schemeClr val="tx1"/>
              </a:solidFill>
              <a:latin typeface="Calibri" panose="020F0502020204030204" pitchFamily="34" charset="0"/>
              <a:ea typeface="+mj-ea"/>
              <a:cs typeface="Calibri" panose="020F0502020204030204" pitchFamily="34" charset="0"/>
            </a:rPr>
            <a:t>Task 1 - Tax -  Country Analysis</a:t>
          </a:r>
          <a:r>
            <a:rPr lang="en-US" sz="2800" b="0" kern="1200" baseline="0">
              <a:solidFill>
                <a:schemeClr val="tx1"/>
              </a:solidFill>
              <a:latin typeface="Calibri" panose="020F0502020204030204" pitchFamily="34" charset="0"/>
              <a:ea typeface="+mj-ea"/>
              <a:cs typeface="Calibri" panose="020F0502020204030204" pitchFamily="34" charset="0"/>
            </a:rPr>
            <a:t> (Template)</a:t>
          </a:r>
          <a:br>
            <a:rPr lang="en-US" sz="3100" b="0">
              <a:latin typeface="Calibri" panose="020F0502020204030204" pitchFamily="34" charset="0"/>
              <a:cs typeface="Calibri" panose="020F0502020204030204" pitchFamily="34" charset="0"/>
            </a:rPr>
          </a:br>
          <a:r>
            <a:rPr lang="en-US" sz="3100" b="0">
              <a:latin typeface="Calibri" panose="020F0502020204030204" pitchFamily="34" charset="0"/>
              <a:cs typeface="Calibri" panose="020F0502020204030204"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4</xdr:col>
      <xdr:colOff>654217</xdr:colOff>
      <xdr:row>5</xdr:row>
      <xdr:rowOff>76327</xdr:rowOff>
    </xdr:to>
    <xdr:pic>
      <xdr:nvPicPr>
        <xdr:cNvPr id="2" name="Immagine 4" descr="Immagine che contiene testo, clipart&#10;&#10;Descrizione generata automaticamente">
          <a:extLst>
            <a:ext uri="{FF2B5EF4-FFF2-40B4-BE49-F238E27FC236}">
              <a16:creationId xmlns:a16="http://schemas.microsoft.com/office/drawing/2014/main" id="{108CAC72-B0F0-784B-BFD7-60E83DB09089}"/>
            </a:ext>
          </a:extLst>
        </xdr:cNvPr>
        <xdr:cNvPicPr>
          <a:picLocks noChangeAspect="1"/>
        </xdr:cNvPicPr>
      </xdr:nvPicPr>
      <xdr:blipFill>
        <a:blip xmlns:r="http://schemas.openxmlformats.org/officeDocument/2006/relationships" r:embed="rId1"/>
        <a:stretch>
          <a:fillRect/>
        </a:stretch>
      </xdr:blipFill>
      <xdr:spPr>
        <a:xfrm>
          <a:off x="698500" y="457200"/>
          <a:ext cx="2753527" cy="571627"/>
        </a:xfrm>
        <a:prstGeom prst="rect">
          <a:avLst/>
        </a:prstGeom>
      </xdr:spPr>
    </xdr:pic>
    <xdr:clientData/>
  </xdr:twoCellAnchor>
  <xdr:twoCellAnchor editAs="oneCell">
    <xdr:from>
      <xdr:col>9</xdr:col>
      <xdr:colOff>673100</xdr:colOff>
      <xdr:row>3</xdr:row>
      <xdr:rowOff>25400</xdr:rowOff>
    </xdr:from>
    <xdr:to>
      <xdr:col>12</xdr:col>
      <xdr:colOff>646891</xdr:colOff>
      <xdr:row>5</xdr:row>
      <xdr:rowOff>194088</xdr:rowOff>
    </xdr:to>
    <xdr:pic>
      <xdr:nvPicPr>
        <xdr:cNvPr id="3" name="Picture 2">
          <a:extLst>
            <a:ext uri="{FF2B5EF4-FFF2-40B4-BE49-F238E27FC236}">
              <a16:creationId xmlns:a16="http://schemas.microsoft.com/office/drawing/2014/main" id="{390D65F9-7EC7-4541-A6A4-8211E0B6E0C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59600" y="482600"/>
          <a:ext cx="2069291" cy="675418"/>
        </a:xfrm>
        <a:prstGeom prst="rect">
          <a:avLst/>
        </a:prstGeom>
        <a:noFill/>
        <a:ln>
          <a:noFill/>
        </a:ln>
      </xdr:spPr>
    </xdr:pic>
    <xdr:clientData/>
  </xdr:twoCellAnchor>
  <xdr:twoCellAnchor>
    <xdr:from>
      <xdr:col>1</xdr:col>
      <xdr:colOff>0</xdr:colOff>
      <xdr:row>13</xdr:row>
      <xdr:rowOff>0</xdr:rowOff>
    </xdr:from>
    <xdr:to>
      <xdr:col>13</xdr:col>
      <xdr:colOff>326169</xdr:colOff>
      <xdr:row>32</xdr:row>
      <xdr:rowOff>16564</xdr:rowOff>
    </xdr:to>
    <xdr:sp macro="" textlink="">
      <xdr:nvSpPr>
        <xdr:cNvPr id="4" name="Title 1">
          <a:extLst>
            <a:ext uri="{FF2B5EF4-FFF2-40B4-BE49-F238E27FC236}">
              <a16:creationId xmlns:a16="http://schemas.microsoft.com/office/drawing/2014/main" id="{33F0D6ED-C82F-1049-9CC1-79BE903D09B1}"/>
            </a:ext>
          </a:extLst>
        </xdr:cNvPr>
        <xdr:cNvSpPr>
          <a:spLocks noGrp="1"/>
        </xdr:cNvSpPr>
      </xdr:nvSpPr>
      <xdr:spPr>
        <a:xfrm>
          <a:off x="698500" y="1981200"/>
          <a:ext cx="8708169" cy="2912164"/>
        </a:xfrm>
        <a:prstGeom prst="rect">
          <a:avLst/>
        </a:prstGeom>
        <a:solidFill>
          <a:srgbClr val="C8E1FC"/>
        </a:solidFill>
        <a:ln w="76200">
          <a:solidFill>
            <a:srgbClr val="0070C0"/>
          </a:solidFill>
        </a:ln>
        <a:effectLst>
          <a:glow rad="228600">
            <a:srgbClr val="C8E1FC">
              <a:alpha val="40000"/>
            </a:srgbClr>
          </a:glow>
        </a:effectLst>
      </xdr:spPr>
      <xdr:txBody>
        <a:bodyPr vert="horz" wrap="square" lIns="91440" tIns="45720" rIns="91440" bIns="45720" rtlCol="0" anchor="b">
          <a:normAutofit/>
        </a:bodyPr>
        <a:lstStyle>
          <a:lvl1pPr algn="ctr" defTabSz="914400" rtl="0" eaLnBrk="1" latinLnBrk="0" hangingPunct="1">
            <a:lnSpc>
              <a:spcPct val="90000"/>
            </a:lnSpc>
            <a:spcBef>
              <a:spcPct val="0"/>
            </a:spcBef>
            <a:buNone/>
            <a:defRPr sz="6000" kern="1200">
              <a:solidFill>
                <a:schemeClr val="tx1"/>
              </a:solidFill>
              <a:latin typeface="+mj-lt"/>
              <a:ea typeface="+mj-ea"/>
              <a:cs typeface="+mj-cs"/>
            </a:defRPr>
          </a:lvl1pPr>
        </a:lstStyle>
        <a:p>
          <a:endParaRPr lang="en-US" sz="5300" b="1"/>
        </a:p>
        <a:p>
          <a:r>
            <a:rPr lang="en-US" sz="4300" b="0">
              <a:latin typeface="Calibri" panose="020F0502020204030204" pitchFamily="34" charset="0"/>
              <a:cs typeface="Calibri" panose="020F0502020204030204" pitchFamily="34" charset="0"/>
            </a:rPr>
            <a:t>Case 3</a:t>
          </a:r>
        </a:p>
        <a:p>
          <a:r>
            <a:rPr lang="en-US" sz="4300" b="0">
              <a:latin typeface="Calibri" panose="020F0502020204030204" pitchFamily="34" charset="0"/>
              <a:cs typeface="Calibri" panose="020F0502020204030204" pitchFamily="34" charset="0"/>
            </a:rPr>
            <a:t>Taxation in Digital</a:t>
          </a:r>
          <a:r>
            <a:rPr lang="en-US" sz="4300" b="0" baseline="0">
              <a:latin typeface="Calibri" panose="020F0502020204030204" pitchFamily="34" charset="0"/>
              <a:cs typeface="Calibri" panose="020F0502020204030204" pitchFamily="34" charset="0"/>
            </a:rPr>
            <a:t> Era</a:t>
          </a:r>
          <a:br>
            <a:rPr lang="en-US" b="0">
              <a:latin typeface="Calibri" panose="020F0502020204030204" pitchFamily="34" charset="0"/>
              <a:cs typeface="Calibri" panose="020F0502020204030204" pitchFamily="34" charset="0"/>
            </a:rPr>
          </a:br>
          <a:r>
            <a:rPr lang="en-US" sz="2800" b="0" kern="1200">
              <a:solidFill>
                <a:schemeClr val="tx1"/>
              </a:solidFill>
              <a:latin typeface="Calibri" panose="020F0502020204030204" pitchFamily="34" charset="0"/>
              <a:ea typeface="+mj-ea"/>
              <a:cs typeface="Calibri" panose="020F0502020204030204" pitchFamily="34" charset="0"/>
            </a:rPr>
            <a:t>Task 2 - Balance</a:t>
          </a:r>
          <a:r>
            <a:rPr lang="en-US" sz="2800" b="0" kern="1200" baseline="0">
              <a:solidFill>
                <a:schemeClr val="tx1"/>
              </a:solidFill>
              <a:latin typeface="Calibri" panose="020F0502020204030204" pitchFamily="34" charset="0"/>
              <a:ea typeface="+mj-ea"/>
              <a:cs typeface="Calibri" panose="020F0502020204030204" pitchFamily="34" charset="0"/>
            </a:rPr>
            <a:t> Sheet &amp; Income Statement</a:t>
          </a:r>
          <a:r>
            <a:rPr lang="en-US" sz="2800" b="0" kern="1200">
              <a:solidFill>
                <a:schemeClr val="tx1"/>
              </a:solidFill>
              <a:latin typeface="Calibri" panose="020F0502020204030204" pitchFamily="34" charset="0"/>
              <a:ea typeface="+mj-ea"/>
              <a:cs typeface="Calibri" panose="020F0502020204030204" pitchFamily="34" charset="0"/>
            </a:rPr>
            <a:t> -  Analysis</a:t>
          </a:r>
          <a:r>
            <a:rPr lang="en-US" sz="2800" b="0" kern="1200" baseline="0">
              <a:solidFill>
                <a:schemeClr val="tx1"/>
              </a:solidFill>
              <a:latin typeface="Calibri" panose="020F0502020204030204" pitchFamily="34" charset="0"/>
              <a:ea typeface="+mj-ea"/>
              <a:cs typeface="Calibri" panose="020F0502020204030204" pitchFamily="34" charset="0"/>
            </a:rPr>
            <a:t> (Template)</a:t>
          </a:r>
          <a:br>
            <a:rPr lang="en-US" sz="3100" b="0">
              <a:latin typeface="Calibri" panose="020F0502020204030204" pitchFamily="34" charset="0"/>
              <a:cs typeface="Calibri" panose="020F0502020204030204" pitchFamily="34" charset="0"/>
            </a:rPr>
          </a:br>
          <a:r>
            <a:rPr lang="en-US" sz="3100" b="0">
              <a:latin typeface="Calibri" panose="020F0502020204030204" pitchFamily="34" charset="0"/>
              <a:cs typeface="Calibri" panose="020F0502020204030204"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6</xdr:col>
      <xdr:colOff>117007</xdr:colOff>
      <xdr:row>7</xdr:row>
      <xdr:rowOff>114427</xdr:rowOff>
    </xdr:to>
    <xdr:pic>
      <xdr:nvPicPr>
        <xdr:cNvPr id="2" name="Immagine 4" descr="Immagine che contiene testo, clipart&#10;&#10;Descrizione generata automaticamente">
          <a:extLst>
            <a:ext uri="{FF2B5EF4-FFF2-40B4-BE49-F238E27FC236}">
              <a16:creationId xmlns:a16="http://schemas.microsoft.com/office/drawing/2014/main" id="{ADD66A90-431C-7A4B-8648-9F3FE7723432}"/>
            </a:ext>
          </a:extLst>
        </xdr:cNvPr>
        <xdr:cNvPicPr>
          <a:picLocks noChangeAspect="1"/>
        </xdr:cNvPicPr>
      </xdr:nvPicPr>
      <xdr:blipFill>
        <a:blip xmlns:r="http://schemas.openxmlformats.org/officeDocument/2006/relationships" r:embed="rId1"/>
        <a:stretch>
          <a:fillRect/>
        </a:stretch>
      </xdr:blipFill>
      <xdr:spPr>
        <a:xfrm>
          <a:off x="787400" y="609600"/>
          <a:ext cx="2753527" cy="571627"/>
        </a:xfrm>
        <a:prstGeom prst="rect">
          <a:avLst/>
        </a:prstGeom>
      </xdr:spPr>
    </xdr:pic>
    <xdr:clientData/>
  </xdr:twoCellAnchor>
  <xdr:twoCellAnchor editAs="oneCell">
    <xdr:from>
      <xdr:col>11</xdr:col>
      <xdr:colOff>0</xdr:colOff>
      <xdr:row>4</xdr:row>
      <xdr:rowOff>0</xdr:rowOff>
    </xdr:from>
    <xdr:to>
      <xdr:col>13</xdr:col>
      <xdr:colOff>834851</xdr:colOff>
      <xdr:row>8</xdr:row>
      <xdr:rowOff>73438</xdr:rowOff>
    </xdr:to>
    <xdr:pic>
      <xdr:nvPicPr>
        <xdr:cNvPr id="3" name="Picture 2">
          <a:extLst>
            <a:ext uri="{FF2B5EF4-FFF2-40B4-BE49-F238E27FC236}">
              <a16:creationId xmlns:a16="http://schemas.microsoft.com/office/drawing/2014/main" id="{809E69D3-9F8F-0242-BB94-FD25C3B909D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42100" y="609600"/>
          <a:ext cx="2069291" cy="675418"/>
        </a:xfrm>
        <a:prstGeom prst="rect">
          <a:avLst/>
        </a:prstGeom>
        <a:noFill/>
        <a:ln>
          <a:noFill/>
        </a:ln>
      </xdr:spPr>
    </xdr:pic>
    <xdr:clientData/>
  </xdr:twoCellAnchor>
</xdr:wsDr>
</file>

<file path=xl/theme/theme1.xml><?xml version="1.0" encoding="utf-8"?>
<a:theme xmlns:a="http://schemas.openxmlformats.org/drawingml/2006/main" name="SmartTheme">
  <a:themeElements>
    <a:clrScheme name="Smart Report">
      <a:dk1>
        <a:srgbClr val="000000"/>
      </a:dk1>
      <a:lt1>
        <a:srgbClr val="FFFFFF"/>
      </a:lt1>
      <a:dk2>
        <a:srgbClr val="821A1A"/>
      </a:dk2>
      <a:lt2>
        <a:srgbClr val="FFFFFF"/>
      </a:lt2>
      <a:accent1>
        <a:srgbClr val="821A1A"/>
      </a:accent1>
      <a:accent2>
        <a:srgbClr val="D62E1C"/>
      </a:accent2>
      <a:accent3>
        <a:srgbClr val="FFCF48"/>
      </a:accent3>
      <a:accent4>
        <a:srgbClr val="E36A00"/>
      </a:accent4>
      <a:accent5>
        <a:srgbClr val="ABA591"/>
      </a:accent5>
      <a:accent6>
        <a:srgbClr val="877E62"/>
      </a:accent6>
      <a:hlink>
        <a:srgbClr val="821A1A"/>
      </a:hlink>
      <a:folHlink>
        <a:srgbClr val="821A1A"/>
      </a:folHlink>
    </a:clrScheme>
    <a:fontScheme name="Smar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ey.com/en_gl/tax-guides" TargetMode="External"/><Relationship Id="rId13" Type="http://schemas.openxmlformats.org/officeDocument/2006/relationships/drawing" Target="../drawings/drawing1.xml"/><Relationship Id="rId3" Type="http://schemas.openxmlformats.org/officeDocument/2006/relationships/hyperlink" Target="https://www.oecd.org/tax/beps/limiting-base-erosion-involving-interest-deductions-and-other-financial-payments-action-4-2016-update-9789264268333-en.htm" TargetMode="External"/><Relationship Id="rId7" Type="http://schemas.openxmlformats.org/officeDocument/2006/relationships/hyperlink" Target="https://www.pwc.com/gx/en/services/tax/publications/paying-taxes-2020.html" TargetMode="External"/><Relationship Id="rId12" Type="http://schemas.openxmlformats.org/officeDocument/2006/relationships/printerSettings" Target="../printerSettings/printerSettings1.bin"/><Relationship Id="rId2" Type="http://schemas.openxmlformats.org/officeDocument/2006/relationships/hyperlink" Target="https://eur-lex.europa.eu/legal-content/EN/TXT/?uri=uriserv:OJ.L_.2016.193.01.0001.01.ENG&amp;toc=OJ:L:2016:193:TOC" TargetMode="External"/><Relationship Id="rId1" Type="http://schemas.openxmlformats.org/officeDocument/2006/relationships/hyperlink" Target="https://ec.europa.eu/taxation_customs/communication-business-taxation-21st-century_en" TargetMode="External"/><Relationship Id="rId6" Type="http://schemas.openxmlformats.org/officeDocument/2006/relationships/hyperlink" Target="https://tax.kpmg.us/content/dam/tax/en/pdfs/2021/digitalized-economy-taxation-developments-summary.pdf" TargetMode="External"/><Relationship Id="rId11" Type="http://schemas.openxmlformats.org/officeDocument/2006/relationships/hyperlink" Target="https://taxsummaries.pwc.com/" TargetMode="External"/><Relationship Id="rId5" Type="http://schemas.openxmlformats.org/officeDocument/2006/relationships/hyperlink" Target="https://www.oecd.org/tax/beps/statement-on-a-two-pillar-solution-to-address-the-tax-challenges-arising-from-the-digitalisation-of-the-economy-october-2021.htm" TargetMode="External"/><Relationship Id="rId10" Type="http://schemas.openxmlformats.org/officeDocument/2006/relationships/hyperlink" Target="https://home.kpmg/lu/en/home/services/tax/tax-tools-and-resources/tax-rates-online.html" TargetMode="External"/><Relationship Id="rId4" Type="http://schemas.openxmlformats.org/officeDocument/2006/relationships/hyperlink" Target="https://www.oecd.org/tax/beps/beps-actions/action1/" TargetMode="External"/><Relationship Id="rId9" Type="http://schemas.openxmlformats.org/officeDocument/2006/relationships/hyperlink" Target="https://dits.deloitte.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794AE-27EA-F642-A599-C5CB01607E4F}">
  <dimension ref="A11:O76"/>
  <sheetViews>
    <sheetView showFormulas="1" view="pageBreakPreview" topLeftCell="B28" zoomScale="107" zoomScaleNormal="50" workbookViewId="0">
      <selection activeCell="D41" sqref="D41:L43"/>
    </sheetView>
  </sheetViews>
  <sheetFormatPr baseColWidth="10" defaultColWidth="11" defaultRowHeight="12" x14ac:dyDescent="0.15"/>
  <cols>
    <col min="3" max="3" width="88.59765625" customWidth="1"/>
  </cols>
  <sheetData>
    <row r="11" spans="1:15" x14ac:dyDescent="0.15">
      <c r="A11" s="20"/>
      <c r="B11" s="20"/>
      <c r="C11" s="20"/>
      <c r="D11" s="20"/>
      <c r="E11" s="20"/>
      <c r="F11" s="20"/>
      <c r="G11" s="20"/>
      <c r="H11" s="20"/>
      <c r="I11" s="20"/>
      <c r="J11" s="20"/>
      <c r="K11" s="20"/>
      <c r="L11" s="20"/>
      <c r="M11" s="20"/>
      <c r="N11" s="20"/>
      <c r="O11" s="20"/>
    </row>
    <row r="12" spans="1:15" x14ac:dyDescent="0.15">
      <c r="A12" s="20"/>
      <c r="B12" s="20"/>
      <c r="C12" s="20"/>
      <c r="D12" s="20"/>
      <c r="E12" s="20"/>
      <c r="F12" s="20"/>
      <c r="G12" s="20"/>
      <c r="H12" s="20"/>
      <c r="I12" s="20"/>
      <c r="J12" s="20"/>
      <c r="K12" s="20"/>
      <c r="L12" s="20"/>
      <c r="M12" s="20"/>
      <c r="N12" s="20"/>
      <c r="O12" s="20"/>
    </row>
    <row r="13" spans="1:15" x14ac:dyDescent="0.15">
      <c r="A13" s="20"/>
      <c r="B13" s="20"/>
      <c r="C13" s="20"/>
      <c r="D13" s="20"/>
      <c r="E13" s="20"/>
      <c r="F13" s="20"/>
      <c r="G13" s="20"/>
      <c r="H13" s="20"/>
      <c r="I13" s="20"/>
      <c r="J13" s="20"/>
      <c r="K13" s="20"/>
      <c r="L13" s="20"/>
      <c r="M13" s="20"/>
      <c r="N13" s="20"/>
      <c r="O13" s="20"/>
    </row>
    <row r="14" spans="1:15" x14ac:dyDescent="0.15">
      <c r="A14" s="20"/>
      <c r="B14" s="20"/>
      <c r="C14" s="20"/>
      <c r="D14" s="20"/>
      <c r="E14" s="20"/>
      <c r="F14" s="20"/>
      <c r="G14" s="20"/>
      <c r="H14" s="20"/>
      <c r="I14" s="20"/>
      <c r="J14" s="20"/>
      <c r="K14" s="20"/>
      <c r="L14" s="20"/>
      <c r="M14" s="20"/>
      <c r="N14" s="20"/>
      <c r="O14" s="20"/>
    </row>
    <row r="15" spans="1:15" x14ac:dyDescent="0.15">
      <c r="A15" s="20"/>
      <c r="B15" s="20"/>
      <c r="C15" s="20"/>
      <c r="D15" s="20"/>
      <c r="E15" s="20"/>
      <c r="F15" s="20"/>
      <c r="G15" s="20"/>
      <c r="H15" s="20"/>
      <c r="I15" s="20"/>
      <c r="J15" s="20"/>
      <c r="K15" s="20"/>
      <c r="L15" s="20"/>
      <c r="M15" s="20"/>
      <c r="N15" s="20"/>
      <c r="O15" s="20"/>
    </row>
    <row r="16" spans="1:15" x14ac:dyDescent="0.15">
      <c r="A16" s="20"/>
      <c r="B16" s="20"/>
      <c r="C16" s="20"/>
      <c r="D16" s="20"/>
      <c r="E16" s="20"/>
      <c r="F16" s="20"/>
      <c r="G16" s="20"/>
      <c r="H16" s="20"/>
      <c r="I16" s="20"/>
      <c r="J16" s="20"/>
      <c r="K16" s="20"/>
      <c r="L16" s="20"/>
      <c r="M16" s="20"/>
      <c r="N16" s="20"/>
      <c r="O16" s="20"/>
    </row>
    <row r="17" spans="1:15" x14ac:dyDescent="0.15">
      <c r="A17" s="20"/>
      <c r="B17" s="20"/>
      <c r="C17" s="20"/>
      <c r="D17" s="20"/>
      <c r="E17" s="20"/>
      <c r="F17" s="20"/>
      <c r="G17" s="20"/>
      <c r="H17" s="20"/>
      <c r="I17" s="20"/>
      <c r="J17" s="20"/>
      <c r="K17" s="20"/>
      <c r="L17" s="20"/>
      <c r="M17" s="20"/>
      <c r="N17" s="20"/>
      <c r="O17" s="20"/>
    </row>
    <row r="18" spans="1:15" x14ac:dyDescent="0.15">
      <c r="A18" s="20"/>
      <c r="B18" s="20"/>
      <c r="C18" s="20"/>
      <c r="D18" s="20"/>
      <c r="E18" s="20"/>
      <c r="F18" s="20"/>
      <c r="G18" s="20"/>
      <c r="H18" s="20"/>
      <c r="I18" s="20"/>
      <c r="J18" s="20"/>
      <c r="K18" s="20"/>
      <c r="L18" s="20"/>
      <c r="M18" s="20"/>
      <c r="N18" s="20"/>
      <c r="O18" s="20"/>
    </row>
    <row r="19" spans="1:15" x14ac:dyDescent="0.15">
      <c r="A19" s="20"/>
      <c r="B19" s="20"/>
      <c r="C19" s="20"/>
      <c r="D19" s="20"/>
      <c r="E19" s="20"/>
      <c r="F19" s="20"/>
      <c r="G19" s="20"/>
      <c r="H19" s="20"/>
      <c r="I19" s="20"/>
      <c r="J19" s="20"/>
      <c r="K19" s="20"/>
      <c r="L19" s="20"/>
      <c r="M19" s="20"/>
      <c r="N19" s="20"/>
      <c r="O19" s="20"/>
    </row>
    <row r="20" spans="1:15" x14ac:dyDescent="0.15">
      <c r="A20" s="20"/>
      <c r="B20" s="20"/>
      <c r="C20" s="20"/>
      <c r="D20" s="20"/>
      <c r="E20" s="20"/>
      <c r="F20" s="20"/>
      <c r="G20" s="20"/>
      <c r="H20" s="20"/>
      <c r="I20" s="20"/>
      <c r="J20" s="20"/>
      <c r="K20" s="20"/>
      <c r="L20" s="20"/>
      <c r="M20" s="20"/>
      <c r="N20" s="20"/>
      <c r="O20" s="20"/>
    </row>
    <row r="21" spans="1:15" x14ac:dyDescent="0.15">
      <c r="A21" s="20"/>
      <c r="B21" s="20"/>
      <c r="C21" s="20"/>
      <c r="D21" s="20"/>
      <c r="E21" s="20"/>
      <c r="F21" s="20"/>
      <c r="G21" s="20"/>
      <c r="H21" s="20"/>
      <c r="I21" s="20"/>
      <c r="J21" s="20"/>
      <c r="K21" s="20"/>
      <c r="L21" s="20"/>
      <c r="M21" s="20"/>
      <c r="N21" s="20"/>
      <c r="O21" s="20"/>
    </row>
    <row r="22" spans="1:15" x14ac:dyDescent="0.15">
      <c r="A22" s="20"/>
      <c r="B22" s="20"/>
      <c r="C22" s="20"/>
      <c r="D22" s="20"/>
      <c r="E22" s="20"/>
      <c r="F22" s="20"/>
      <c r="G22" s="20"/>
      <c r="H22" s="20"/>
      <c r="I22" s="20"/>
      <c r="J22" s="20"/>
      <c r="K22" s="20"/>
      <c r="L22" s="20"/>
      <c r="M22" s="20"/>
      <c r="N22" s="20"/>
      <c r="O22" s="20"/>
    </row>
    <row r="23" spans="1:15" x14ac:dyDescent="0.15">
      <c r="A23" s="20"/>
      <c r="B23" s="20"/>
      <c r="C23" s="20"/>
      <c r="D23" s="20"/>
      <c r="E23" s="20"/>
      <c r="F23" s="20"/>
      <c r="G23" s="20"/>
      <c r="H23" s="20"/>
      <c r="I23" s="20"/>
      <c r="J23" s="20"/>
      <c r="K23" s="20"/>
      <c r="L23" s="20"/>
      <c r="M23" s="20"/>
      <c r="N23" s="20"/>
      <c r="O23" s="20"/>
    </row>
    <row r="24" spans="1:15" x14ac:dyDescent="0.15">
      <c r="A24" s="20"/>
      <c r="B24" s="20"/>
      <c r="C24" s="20"/>
      <c r="D24" s="20"/>
      <c r="E24" s="20"/>
      <c r="F24" s="20"/>
      <c r="G24" s="20"/>
      <c r="H24" s="20"/>
      <c r="I24" s="20"/>
      <c r="J24" s="20"/>
      <c r="K24" s="20"/>
      <c r="L24" s="20"/>
      <c r="M24" s="20"/>
      <c r="N24" s="20"/>
      <c r="O24" s="20"/>
    </row>
    <row r="25" spans="1:15" x14ac:dyDescent="0.15">
      <c r="A25" s="20"/>
      <c r="B25" s="20"/>
      <c r="C25" s="20"/>
      <c r="D25" s="20"/>
      <c r="E25" s="20"/>
      <c r="F25" s="20"/>
      <c r="G25" s="20"/>
      <c r="H25" s="20"/>
      <c r="I25" s="20"/>
      <c r="J25" s="20"/>
      <c r="K25" s="20"/>
      <c r="L25" s="20"/>
      <c r="M25" s="20"/>
      <c r="N25" s="20"/>
      <c r="O25" s="20"/>
    </row>
    <row r="26" spans="1:15" x14ac:dyDescent="0.15">
      <c r="A26" s="20"/>
      <c r="B26" s="20"/>
      <c r="C26" s="20"/>
      <c r="D26" s="20"/>
      <c r="E26" s="20"/>
      <c r="F26" s="20"/>
      <c r="G26" s="20"/>
      <c r="H26" s="20"/>
      <c r="I26" s="20"/>
      <c r="J26" s="20"/>
      <c r="K26" s="20"/>
      <c r="L26" s="20"/>
      <c r="M26" s="20"/>
      <c r="N26" s="20"/>
      <c r="O26" s="20"/>
    </row>
    <row r="27" spans="1:15" x14ac:dyDescent="0.15">
      <c r="A27" s="20"/>
      <c r="B27" s="20"/>
      <c r="C27" s="20"/>
      <c r="D27" s="20"/>
      <c r="E27" s="20"/>
      <c r="F27" s="20"/>
      <c r="G27" s="20"/>
      <c r="H27" s="20"/>
      <c r="I27" s="20"/>
      <c r="J27" s="20"/>
      <c r="K27" s="20"/>
      <c r="L27" s="20"/>
      <c r="M27" s="20"/>
      <c r="N27" s="20"/>
      <c r="O27" s="20"/>
    </row>
    <row r="28" spans="1:15" x14ac:dyDescent="0.15">
      <c r="A28" s="20"/>
      <c r="B28" s="20"/>
      <c r="C28" s="20"/>
      <c r="D28" s="20"/>
      <c r="E28" s="20"/>
      <c r="F28" s="20"/>
      <c r="G28" s="20"/>
      <c r="H28" s="20"/>
      <c r="I28" s="20"/>
      <c r="J28" s="20"/>
      <c r="K28" s="20"/>
      <c r="L28" s="20"/>
      <c r="M28" s="20"/>
      <c r="N28" s="20"/>
      <c r="O28" s="20"/>
    </row>
    <row r="29" spans="1:15" x14ac:dyDescent="0.15">
      <c r="A29" s="20"/>
      <c r="B29" s="20"/>
      <c r="C29" s="20"/>
      <c r="D29" s="20"/>
      <c r="E29" s="20"/>
      <c r="F29" s="20"/>
      <c r="G29" s="20"/>
      <c r="H29" s="20"/>
      <c r="I29" s="20"/>
      <c r="J29" s="20"/>
      <c r="K29" s="20"/>
      <c r="L29" s="20"/>
      <c r="M29" s="20"/>
      <c r="N29" s="20"/>
      <c r="O29" s="20"/>
    </row>
    <row r="30" spans="1:15" x14ac:dyDescent="0.15">
      <c r="A30" s="20"/>
      <c r="B30" s="20"/>
      <c r="C30" s="20"/>
      <c r="D30" s="20"/>
      <c r="E30" s="20"/>
      <c r="F30" s="20"/>
      <c r="G30" s="20"/>
      <c r="H30" s="20"/>
      <c r="I30" s="20"/>
      <c r="J30" s="20"/>
      <c r="K30" s="20"/>
      <c r="L30" s="20"/>
      <c r="M30" s="20"/>
      <c r="N30" s="20"/>
      <c r="O30" s="20"/>
    </row>
    <row r="31" spans="1:15" x14ac:dyDescent="0.15">
      <c r="A31" s="20"/>
      <c r="B31" s="20"/>
      <c r="C31" s="20"/>
      <c r="D31" s="20"/>
      <c r="E31" s="20"/>
      <c r="F31" s="20"/>
      <c r="G31" s="20"/>
      <c r="H31" s="20"/>
      <c r="I31" s="20"/>
      <c r="J31" s="20"/>
      <c r="K31" s="20"/>
      <c r="L31" s="20"/>
      <c r="M31" s="20"/>
      <c r="N31" s="20"/>
      <c r="O31" s="20"/>
    </row>
    <row r="32" spans="1:15" x14ac:dyDescent="0.15">
      <c r="A32" s="20"/>
      <c r="B32" s="20"/>
      <c r="C32" s="20"/>
      <c r="D32" s="20"/>
      <c r="E32" s="20"/>
      <c r="F32" s="20"/>
      <c r="G32" s="20"/>
      <c r="H32" s="20"/>
      <c r="I32" s="20"/>
      <c r="J32" s="20"/>
      <c r="K32" s="20"/>
      <c r="L32" s="20"/>
      <c r="M32" s="20"/>
      <c r="N32" s="20"/>
      <c r="O32" s="20"/>
    </row>
    <row r="33" spans="1:15" x14ac:dyDescent="0.15">
      <c r="A33" s="20"/>
      <c r="B33" s="20"/>
      <c r="C33" s="20"/>
      <c r="D33" s="20"/>
      <c r="E33" s="20"/>
      <c r="F33" s="20"/>
      <c r="G33" s="20"/>
      <c r="H33" s="20"/>
      <c r="I33" s="20"/>
      <c r="J33" s="20"/>
      <c r="K33" s="20"/>
      <c r="L33" s="20"/>
      <c r="M33" s="20"/>
      <c r="N33" s="20"/>
      <c r="O33" s="20"/>
    </row>
    <row r="34" spans="1:15" x14ac:dyDescent="0.15">
      <c r="A34" s="20"/>
      <c r="B34" s="20"/>
      <c r="C34" s="20"/>
      <c r="D34" s="20"/>
      <c r="E34" s="20"/>
      <c r="F34" s="20"/>
      <c r="G34" s="20"/>
      <c r="H34" s="20"/>
      <c r="I34" s="20"/>
      <c r="J34" s="20"/>
      <c r="K34" s="20"/>
      <c r="L34" s="20"/>
      <c r="M34" s="20"/>
      <c r="N34" s="20"/>
      <c r="O34" s="20"/>
    </row>
    <row r="35" spans="1:15" x14ac:dyDescent="0.15">
      <c r="A35" s="20"/>
      <c r="B35" s="20"/>
      <c r="C35" s="20"/>
      <c r="D35" s="20"/>
      <c r="E35" s="20"/>
      <c r="F35" s="20"/>
      <c r="G35" s="20"/>
      <c r="H35" s="20"/>
      <c r="I35" s="20"/>
      <c r="J35" s="20"/>
      <c r="K35" s="20"/>
      <c r="L35" s="20"/>
      <c r="M35" s="20"/>
      <c r="N35" s="20"/>
      <c r="O35" s="20"/>
    </row>
    <row r="38" spans="1:15" ht="19" x14ac:dyDescent="0.2">
      <c r="B38" s="23" t="s">
        <v>46</v>
      </c>
      <c r="C38" s="24"/>
      <c r="D38" s="24"/>
      <c r="E38" s="24"/>
      <c r="F38" s="24"/>
      <c r="G38" s="24"/>
      <c r="H38" s="24"/>
      <c r="I38" s="24"/>
      <c r="J38" s="24"/>
      <c r="K38" s="24"/>
      <c r="L38" s="24"/>
      <c r="M38" s="25"/>
    </row>
    <row r="39" spans="1:15" ht="19" x14ac:dyDescent="0.2">
      <c r="B39" s="79" t="s">
        <v>51</v>
      </c>
      <c r="C39" s="79"/>
      <c r="D39" s="79"/>
      <c r="E39" s="79"/>
      <c r="F39" s="79"/>
      <c r="G39" s="24"/>
      <c r="H39" s="24"/>
      <c r="I39" s="24"/>
      <c r="J39" s="24"/>
      <c r="K39" s="24"/>
      <c r="L39" s="24"/>
      <c r="M39" s="25"/>
    </row>
    <row r="40" spans="1:15" ht="19" x14ac:dyDescent="0.2">
      <c r="A40" t="s">
        <v>50</v>
      </c>
      <c r="B40" s="79" t="s">
        <v>95</v>
      </c>
      <c r="C40" s="79"/>
      <c r="D40" s="79"/>
      <c r="E40" s="79"/>
      <c r="F40" s="79"/>
      <c r="G40" s="24"/>
      <c r="H40" s="24"/>
      <c r="I40" s="24"/>
      <c r="J40" s="24"/>
      <c r="K40" s="24"/>
      <c r="L40" s="24"/>
      <c r="M40" s="25"/>
    </row>
    <row r="41" spans="1:15" ht="37" customHeight="1" x14ac:dyDescent="0.2">
      <c r="B41" s="23"/>
      <c r="C41" s="109" t="s">
        <v>104</v>
      </c>
      <c r="D41" s="80"/>
      <c r="E41" s="80"/>
      <c r="F41" s="80"/>
      <c r="G41" s="80"/>
      <c r="H41" s="80"/>
      <c r="I41" s="80"/>
      <c r="J41" s="80"/>
      <c r="K41" s="80"/>
      <c r="L41" s="80"/>
      <c r="M41" s="25"/>
    </row>
    <row r="42" spans="1:15" ht="40" customHeight="1" x14ac:dyDescent="0.2">
      <c r="B42" s="23"/>
      <c r="C42" s="110" t="s">
        <v>105</v>
      </c>
      <c r="D42" s="81"/>
      <c r="E42" s="81"/>
      <c r="F42" s="81"/>
      <c r="G42" s="81"/>
      <c r="H42" s="81"/>
      <c r="I42" s="81"/>
      <c r="J42" s="81"/>
      <c r="K42" s="81"/>
      <c r="L42" s="81"/>
      <c r="M42" s="25"/>
    </row>
    <row r="43" spans="1:15" ht="60" x14ac:dyDescent="0.2">
      <c r="B43" s="23"/>
      <c r="C43" s="110" t="s">
        <v>106</v>
      </c>
      <c r="D43" s="82"/>
      <c r="E43" s="82"/>
      <c r="F43" s="82"/>
      <c r="G43" s="82"/>
      <c r="H43" s="82"/>
      <c r="I43" s="82"/>
      <c r="J43" s="82"/>
      <c r="K43" s="82"/>
      <c r="L43" s="82"/>
      <c r="M43" s="25"/>
    </row>
    <row r="44" spans="1:15" ht="230.5" customHeight="1" x14ac:dyDescent="0.15">
      <c r="B44" s="75" t="s">
        <v>94</v>
      </c>
      <c r="C44" s="76"/>
      <c r="D44" s="76"/>
      <c r="E44" s="76"/>
      <c r="F44" s="76"/>
      <c r="G44" s="76"/>
      <c r="H44" s="76"/>
      <c r="I44" s="76"/>
      <c r="J44" s="76"/>
      <c r="K44" s="76"/>
      <c r="L44" s="76"/>
    </row>
    <row r="45" spans="1:15" ht="19" x14ac:dyDescent="0.15">
      <c r="B45" s="21"/>
      <c r="C45" s="22"/>
      <c r="D45" s="22"/>
      <c r="E45" s="22"/>
      <c r="F45" s="22"/>
      <c r="G45" s="22"/>
      <c r="H45" s="22"/>
      <c r="I45" s="22"/>
      <c r="J45" s="22"/>
      <c r="K45" s="22"/>
      <c r="L45" s="22"/>
    </row>
    <row r="46" spans="1:15" ht="21" x14ac:dyDescent="0.15">
      <c r="B46" s="77" t="s">
        <v>47</v>
      </c>
      <c r="C46" s="78"/>
      <c r="D46" s="78"/>
      <c r="E46" s="78"/>
      <c r="F46" s="78"/>
      <c r="G46" s="78"/>
      <c r="H46" s="78"/>
      <c r="I46" s="78"/>
      <c r="J46" s="78"/>
      <c r="K46" s="78"/>
      <c r="L46" s="78"/>
    </row>
    <row r="47" spans="1:15" s="62" customFormat="1" ht="21" x14ac:dyDescent="0.15">
      <c r="B47" s="63" t="s">
        <v>72</v>
      </c>
      <c r="C47" s="59"/>
      <c r="D47" s="59"/>
      <c r="E47" s="59"/>
      <c r="F47" s="59"/>
      <c r="G47" s="59"/>
      <c r="H47" s="59"/>
      <c r="I47" s="59"/>
      <c r="J47" s="59"/>
      <c r="K47" s="59"/>
      <c r="L47" s="59"/>
    </row>
    <row r="48" spans="1:15" s="62" customFormat="1" ht="21" x14ac:dyDescent="0.15">
      <c r="B48" s="59"/>
      <c r="C48" s="83" t="s">
        <v>73</v>
      </c>
      <c r="D48" s="83"/>
      <c r="E48" s="83"/>
      <c r="F48" s="83"/>
      <c r="G48" s="83"/>
      <c r="H48" s="83"/>
      <c r="I48" s="83"/>
      <c r="J48" s="83"/>
      <c r="K48" s="83"/>
      <c r="L48" s="83"/>
    </row>
    <row r="49" spans="2:12" s="62" customFormat="1" ht="21" x14ac:dyDescent="0.15">
      <c r="B49" s="59"/>
      <c r="C49" s="83" t="s">
        <v>74</v>
      </c>
      <c r="D49" s="83"/>
      <c r="E49" s="83"/>
      <c r="F49" s="83"/>
      <c r="G49" s="83"/>
      <c r="H49" s="83"/>
      <c r="I49" s="83"/>
      <c r="J49" s="83"/>
      <c r="K49" s="83"/>
      <c r="L49" s="83"/>
    </row>
    <row r="50" spans="2:12" s="62" customFormat="1" ht="21" x14ac:dyDescent="0.15">
      <c r="B50" s="59"/>
      <c r="C50" s="84" t="s">
        <v>75</v>
      </c>
      <c r="D50" s="84"/>
      <c r="E50" s="84"/>
      <c r="F50" s="84"/>
      <c r="G50" s="84"/>
      <c r="H50" s="84"/>
      <c r="I50" s="84"/>
      <c r="J50" s="84"/>
      <c r="K50" s="84"/>
      <c r="L50" s="84"/>
    </row>
    <row r="51" spans="2:12" s="62" customFormat="1" ht="21" x14ac:dyDescent="0.15">
      <c r="B51" s="59"/>
      <c r="C51" s="59"/>
      <c r="D51" s="59"/>
      <c r="E51" s="59"/>
      <c r="F51" s="59"/>
      <c r="G51" s="59"/>
      <c r="H51" s="59"/>
      <c r="I51" s="59"/>
      <c r="J51" s="59"/>
      <c r="K51" s="59"/>
      <c r="L51" s="59"/>
    </row>
    <row r="52" spans="2:12" s="62" customFormat="1" ht="21" x14ac:dyDescent="0.15">
      <c r="B52" s="63" t="s">
        <v>96</v>
      </c>
      <c r="C52" s="64"/>
      <c r="D52" s="59"/>
      <c r="E52" s="59"/>
      <c r="F52" s="59"/>
      <c r="G52" s="59"/>
      <c r="H52" s="59"/>
      <c r="I52" s="59"/>
      <c r="J52" s="59"/>
      <c r="K52" s="59"/>
      <c r="L52" s="59"/>
    </row>
    <row r="53" spans="2:12" s="62" customFormat="1" ht="21" x14ac:dyDescent="0.15">
      <c r="B53" s="65"/>
      <c r="C53" s="85" t="s">
        <v>76</v>
      </c>
      <c r="D53" s="85"/>
      <c r="E53" s="85"/>
      <c r="F53" s="85"/>
      <c r="G53" s="85"/>
      <c r="H53" s="85"/>
      <c r="I53" s="85"/>
      <c r="J53" s="85"/>
      <c r="K53" s="85"/>
      <c r="L53" s="85"/>
    </row>
    <row r="54" spans="2:12" s="62" customFormat="1" ht="21" x14ac:dyDescent="0.25">
      <c r="B54" s="40"/>
      <c r="C54" s="85" t="s">
        <v>77</v>
      </c>
      <c r="D54" s="85"/>
      <c r="E54" s="85"/>
      <c r="F54" s="85"/>
      <c r="G54" s="85"/>
      <c r="H54" s="85"/>
      <c r="I54" s="85"/>
      <c r="J54" s="85"/>
      <c r="K54" s="85"/>
      <c r="L54" s="85"/>
    </row>
    <row r="55" spans="2:12" s="62" customFormat="1" ht="21" x14ac:dyDescent="0.15">
      <c r="B55" s="66"/>
      <c r="C55" s="85" t="s">
        <v>78</v>
      </c>
      <c r="D55" s="85"/>
      <c r="E55" s="85"/>
      <c r="F55" s="85"/>
      <c r="G55" s="85"/>
      <c r="H55" s="85"/>
      <c r="I55" s="85"/>
      <c r="J55" s="85"/>
      <c r="K55" s="85"/>
      <c r="L55" s="85"/>
    </row>
    <row r="56" spans="2:12" s="62" customFormat="1" ht="21" x14ac:dyDescent="0.25">
      <c r="B56" s="40"/>
      <c r="C56" s="85" t="s">
        <v>79</v>
      </c>
      <c r="D56" s="85"/>
      <c r="E56" s="85"/>
      <c r="F56" s="85"/>
      <c r="G56" s="85"/>
      <c r="H56" s="85"/>
      <c r="I56" s="85"/>
      <c r="J56" s="85"/>
      <c r="K56" s="85"/>
      <c r="L56" s="85"/>
    </row>
    <row r="57" spans="2:12" s="62" customFormat="1" ht="21" x14ac:dyDescent="0.15">
      <c r="B57" s="63" t="s">
        <v>57</v>
      </c>
      <c r="C57" s="64"/>
      <c r="D57" s="39"/>
      <c r="E57" s="39"/>
      <c r="F57" s="67"/>
      <c r="G57" s="39"/>
      <c r="H57" s="39"/>
      <c r="I57" s="39"/>
      <c r="J57" s="39"/>
      <c r="K57" s="39"/>
      <c r="L57" s="39"/>
    </row>
    <row r="58" spans="2:12" s="62" customFormat="1" ht="21" x14ac:dyDescent="0.15">
      <c r="B58" s="65"/>
      <c r="C58" s="83" t="s">
        <v>89</v>
      </c>
      <c r="D58" s="83"/>
      <c r="E58" s="83"/>
      <c r="F58" s="83"/>
      <c r="G58" s="83"/>
      <c r="H58" s="83"/>
      <c r="I58" s="83"/>
      <c r="J58" s="83"/>
      <c r="K58" s="83"/>
      <c r="L58" s="83"/>
    </row>
    <row r="59" spans="2:12" s="62" customFormat="1" ht="21" x14ac:dyDescent="0.25">
      <c r="B59" s="40"/>
      <c r="C59" s="86" t="s">
        <v>58</v>
      </c>
      <c r="D59" s="86"/>
      <c r="E59" s="86"/>
      <c r="F59" s="86"/>
      <c r="G59" s="86"/>
      <c r="H59" s="86"/>
      <c r="I59" s="86"/>
      <c r="J59" s="86"/>
      <c r="K59" s="86"/>
      <c r="L59" s="86"/>
    </row>
    <row r="60" spans="2:12" s="62" customFormat="1" ht="21" x14ac:dyDescent="0.15">
      <c r="B60" s="66"/>
      <c r="C60" s="83" t="s">
        <v>90</v>
      </c>
      <c r="D60" s="83"/>
      <c r="E60" s="83"/>
      <c r="F60" s="83"/>
      <c r="G60" s="83"/>
      <c r="H60" s="83"/>
      <c r="I60" s="83"/>
      <c r="J60" s="83"/>
      <c r="K60" s="83"/>
      <c r="L60" s="83"/>
    </row>
    <row r="61" spans="2:12" s="62" customFormat="1" ht="21" x14ac:dyDescent="0.25">
      <c r="B61" s="40"/>
      <c r="C61" s="86" t="s">
        <v>55</v>
      </c>
      <c r="D61" s="86"/>
      <c r="E61" s="86"/>
      <c r="F61" s="86"/>
      <c r="G61" s="86"/>
      <c r="H61" s="86"/>
      <c r="I61" s="86"/>
      <c r="J61" s="86"/>
      <c r="K61" s="86"/>
      <c r="L61" s="86"/>
    </row>
    <row r="62" spans="2:12" s="62" customFormat="1" ht="21" x14ac:dyDescent="0.25">
      <c r="B62" s="39"/>
      <c r="C62" s="40"/>
      <c r="D62" s="40"/>
      <c r="E62" s="40"/>
      <c r="F62" s="40"/>
      <c r="G62" s="40"/>
      <c r="H62" s="40"/>
      <c r="I62" s="40"/>
      <c r="J62" s="40"/>
      <c r="K62" s="40"/>
      <c r="L62" s="40"/>
    </row>
    <row r="63" spans="2:12" s="62" customFormat="1" ht="21" x14ac:dyDescent="0.25">
      <c r="B63" s="63" t="s">
        <v>59</v>
      </c>
      <c r="C63" s="40"/>
      <c r="D63" s="40"/>
      <c r="E63" s="40"/>
      <c r="F63" s="40"/>
      <c r="G63" s="40"/>
      <c r="H63" s="40"/>
      <c r="I63" s="40"/>
      <c r="J63" s="40"/>
      <c r="K63" s="40"/>
      <c r="L63" s="40"/>
    </row>
    <row r="64" spans="2:12" s="62" customFormat="1" ht="21" x14ac:dyDescent="0.15">
      <c r="B64" s="66"/>
      <c r="C64" s="83" t="s">
        <v>91</v>
      </c>
      <c r="D64" s="83"/>
      <c r="E64" s="83"/>
      <c r="F64" s="83"/>
      <c r="G64" s="83"/>
      <c r="H64" s="83"/>
      <c r="I64" s="83"/>
      <c r="J64" s="83"/>
      <c r="K64" s="83"/>
      <c r="L64" s="83"/>
    </row>
    <row r="65" spans="2:13" s="62" customFormat="1" ht="21" x14ac:dyDescent="0.25">
      <c r="B65" s="40"/>
      <c r="C65" s="86" t="s">
        <v>60</v>
      </c>
      <c r="D65" s="86"/>
      <c r="E65" s="86"/>
      <c r="F65" s="86"/>
      <c r="G65" s="86"/>
      <c r="H65" s="86"/>
      <c r="I65" s="86"/>
      <c r="J65" s="86"/>
      <c r="K65" s="86"/>
      <c r="L65" s="86"/>
    </row>
    <row r="66" spans="2:13" s="62" customFormat="1" ht="21" x14ac:dyDescent="0.25">
      <c r="B66" s="40"/>
      <c r="C66" s="83" t="s">
        <v>92</v>
      </c>
      <c r="D66" s="83"/>
      <c r="E66" s="83"/>
      <c r="F66" s="83"/>
      <c r="G66" s="83"/>
      <c r="H66" s="83"/>
      <c r="I66" s="83"/>
      <c r="J66" s="83"/>
      <c r="K66" s="83"/>
      <c r="L66" s="83"/>
    </row>
    <row r="67" spans="2:13" s="62" customFormat="1" ht="21" x14ac:dyDescent="0.25">
      <c r="B67" s="40"/>
      <c r="C67" s="86" t="s">
        <v>56</v>
      </c>
      <c r="D67" s="86"/>
      <c r="E67" s="86"/>
      <c r="F67" s="86"/>
      <c r="G67" s="86"/>
      <c r="H67" s="86"/>
      <c r="I67" s="86"/>
      <c r="J67" s="86"/>
      <c r="K67" s="86"/>
      <c r="L67" s="86"/>
    </row>
    <row r="68" spans="2:13" s="62" customFormat="1" ht="21" x14ac:dyDescent="0.15">
      <c r="B68" s="66"/>
      <c r="C68" s="83" t="s">
        <v>93</v>
      </c>
      <c r="D68" s="83"/>
      <c r="E68" s="83"/>
      <c r="F68" s="83"/>
      <c r="G68" s="83"/>
      <c r="H68" s="83"/>
      <c r="I68" s="83"/>
      <c r="J68" s="83"/>
      <c r="K68" s="83"/>
      <c r="L68" s="83"/>
    </row>
    <row r="69" spans="2:13" s="62" customFormat="1" ht="21" x14ac:dyDescent="0.25">
      <c r="B69" s="40"/>
      <c r="C69" s="86" t="s">
        <v>61</v>
      </c>
      <c r="D69" s="86"/>
      <c r="E69" s="86"/>
      <c r="F69" s="86"/>
      <c r="G69" s="86"/>
      <c r="H69" s="86"/>
      <c r="I69" s="86"/>
      <c r="J69" s="86"/>
      <c r="K69" s="86"/>
      <c r="L69" s="86"/>
    </row>
    <row r="70" spans="2:13" s="62" customFormat="1" ht="21" x14ac:dyDescent="0.25">
      <c r="B70" s="40"/>
      <c r="C70" s="66" t="s">
        <v>103</v>
      </c>
      <c r="D70" s="104"/>
      <c r="E70" s="105"/>
      <c r="F70" s="105"/>
      <c r="G70" s="105"/>
      <c r="H70" s="105"/>
      <c r="I70" s="105"/>
      <c r="J70" s="40"/>
      <c r="K70" s="40"/>
      <c r="L70" s="40"/>
    </row>
    <row r="71" spans="2:13" ht="21" x14ac:dyDescent="0.15">
      <c r="C71" s="38" t="s">
        <v>48</v>
      </c>
      <c r="D71" s="106"/>
      <c r="E71" s="107"/>
      <c r="F71" s="107"/>
      <c r="G71" s="108"/>
      <c r="H71" s="107"/>
      <c r="I71" s="107"/>
      <c r="J71" s="39"/>
      <c r="K71" s="39"/>
      <c r="L71" s="39"/>
      <c r="M71" s="39"/>
    </row>
    <row r="72" spans="2:13" ht="21" x14ac:dyDescent="0.15">
      <c r="C72" s="60" t="s">
        <v>49</v>
      </c>
      <c r="D72" s="106"/>
      <c r="E72" s="106"/>
      <c r="F72" s="106"/>
      <c r="G72" s="106"/>
      <c r="H72" s="106"/>
      <c r="I72" s="106"/>
      <c r="J72" s="61"/>
      <c r="K72" s="61"/>
      <c r="L72" s="61"/>
      <c r="M72" s="61"/>
    </row>
    <row r="73" spans="2:13" ht="21" x14ac:dyDescent="0.25">
      <c r="C73" s="103" t="s">
        <v>62</v>
      </c>
      <c r="D73" s="105"/>
      <c r="E73" s="105"/>
      <c r="F73" s="105"/>
      <c r="G73" s="105"/>
      <c r="H73" s="105"/>
      <c r="I73" s="105"/>
      <c r="J73" s="40"/>
      <c r="K73" s="40"/>
      <c r="L73" s="40"/>
      <c r="M73" s="40"/>
    </row>
    <row r="74" spans="2:13" ht="21" x14ac:dyDescent="0.25">
      <c r="B74" s="40"/>
      <c r="C74" s="66" t="s">
        <v>63</v>
      </c>
      <c r="D74" s="105"/>
      <c r="E74" s="105"/>
      <c r="F74" s="105"/>
      <c r="G74" s="105"/>
      <c r="H74" s="105"/>
      <c r="I74" s="105"/>
      <c r="J74" s="40"/>
      <c r="K74" s="40"/>
      <c r="L74" s="40"/>
    </row>
    <row r="75" spans="2:13" ht="21" x14ac:dyDescent="0.25">
      <c r="B75" s="40"/>
      <c r="C75" s="67" t="s">
        <v>64</v>
      </c>
      <c r="D75" s="105"/>
      <c r="E75" s="105"/>
      <c r="F75" s="105"/>
      <c r="G75" s="105"/>
      <c r="H75" s="105"/>
      <c r="I75" s="105"/>
      <c r="J75" s="40"/>
      <c r="K75" s="40"/>
      <c r="L75" s="40"/>
    </row>
    <row r="76" spans="2:13" ht="21" x14ac:dyDescent="0.25">
      <c r="B76" s="40"/>
      <c r="C76" s="66" t="s">
        <v>65</v>
      </c>
      <c r="D76" s="40"/>
      <c r="E76" s="40"/>
      <c r="F76" s="40"/>
      <c r="G76" s="40"/>
      <c r="H76" s="40"/>
      <c r="I76" s="40"/>
      <c r="J76" s="40"/>
      <c r="K76" s="40"/>
      <c r="L76" s="40"/>
    </row>
  </sheetData>
  <mergeCells count="24">
    <mergeCell ref="C68:L68"/>
    <mergeCell ref="C69:L69"/>
    <mergeCell ref="C61:L61"/>
    <mergeCell ref="C64:L64"/>
    <mergeCell ref="C65:L65"/>
    <mergeCell ref="C66:L66"/>
    <mergeCell ref="C67:L67"/>
    <mergeCell ref="C55:L55"/>
    <mergeCell ref="C56:L56"/>
    <mergeCell ref="C58:L58"/>
    <mergeCell ref="C59:L59"/>
    <mergeCell ref="C60:L60"/>
    <mergeCell ref="C48:L48"/>
    <mergeCell ref="C49:L49"/>
    <mergeCell ref="C50:L50"/>
    <mergeCell ref="C53:L53"/>
    <mergeCell ref="C54:L54"/>
    <mergeCell ref="B44:L44"/>
    <mergeCell ref="B46:L46"/>
    <mergeCell ref="B39:F39"/>
    <mergeCell ref="B40:F40"/>
    <mergeCell ref="D41:L41"/>
    <mergeCell ref="D42:L42"/>
    <mergeCell ref="D43:L43"/>
  </mergeCells>
  <hyperlinks>
    <hyperlink ref="C59" r:id="rId1" xr:uid="{20F253FE-C228-D849-9636-34AA34A1ED85}"/>
    <hyperlink ref="C61" r:id="rId2" xr:uid="{B5DB2399-B3C9-F149-9420-630DBAE21BF2}"/>
    <hyperlink ref="C65" r:id="rId3" xr:uid="{E02C0F6A-AFA3-F540-875D-286DB14A65C6}"/>
    <hyperlink ref="C67" r:id="rId4" xr:uid="{89A124FA-6403-8644-8915-2CCE5C64CE55}"/>
    <hyperlink ref="C69" r:id="rId5" xr:uid="{AB716496-217B-9248-8A15-B52C515DCD51}"/>
    <hyperlink ref="C75" r:id="rId6" xr:uid="{9D99D92C-CD1E-CB49-9813-E2B886F87123}"/>
    <hyperlink ref="C50" r:id="rId7" xr:uid="{EB4D301F-4133-47BA-8E11-C46B89C705F8}"/>
    <hyperlink ref="C53" r:id="rId8" xr:uid="{9E3D0EB8-E95C-4987-9E6D-27E5E2FCA5F0}"/>
    <hyperlink ref="C54" r:id="rId9" location="TaxGuides " xr:uid="{07B8F59A-EBEA-463A-A724-E08BABBE6244}"/>
    <hyperlink ref="C55" r:id="rId10" xr:uid="{FB260FB6-D42B-4673-ACFA-1ABFB5635A2E}"/>
    <hyperlink ref="C56" r:id="rId11" xr:uid="{3A5597AD-C075-4DE4-912C-0C4D6EE486DF}"/>
  </hyperlinks>
  <pageMargins left="0.7" right="0.7" top="0.75" bottom="0.75" header="0.3" footer="0.3"/>
  <pageSetup scale="32" orientation="portrait" r:id="rId12"/>
  <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8FBB4-6E43-F94E-9693-82CB3016B1EA}">
  <dimension ref="A11:R50"/>
  <sheetViews>
    <sheetView view="pageBreakPreview" topLeftCell="A45" zoomScale="117" zoomScaleNormal="100" workbookViewId="0">
      <selection activeCell="E36" sqref="E36"/>
    </sheetView>
  </sheetViews>
  <sheetFormatPr baseColWidth="10" defaultColWidth="11" defaultRowHeight="19" x14ac:dyDescent="0.2"/>
  <cols>
    <col min="1" max="16384" width="11" style="43"/>
  </cols>
  <sheetData>
    <row r="11" spans="1:15" x14ac:dyDescent="0.2">
      <c r="A11" s="47"/>
      <c r="B11" s="47"/>
      <c r="C11" s="47"/>
      <c r="D11" s="47"/>
      <c r="E11" s="47"/>
      <c r="F11" s="47"/>
      <c r="G11" s="47"/>
      <c r="H11" s="47"/>
      <c r="I11" s="47"/>
      <c r="J11" s="47"/>
      <c r="K11" s="47"/>
      <c r="L11" s="47"/>
      <c r="M11" s="47"/>
      <c r="N11" s="47"/>
      <c r="O11" s="47"/>
    </row>
    <row r="12" spans="1:15" x14ac:dyDescent="0.2">
      <c r="A12" s="47"/>
      <c r="B12" s="47"/>
      <c r="C12" s="47"/>
      <c r="D12" s="47"/>
      <c r="E12" s="47"/>
      <c r="F12" s="47"/>
      <c r="G12" s="47"/>
      <c r="H12" s="47"/>
      <c r="I12" s="47"/>
      <c r="J12" s="47"/>
      <c r="K12" s="47"/>
      <c r="L12" s="47"/>
      <c r="M12" s="47"/>
      <c r="N12" s="47"/>
      <c r="O12" s="47"/>
    </row>
    <row r="13" spans="1:15" x14ac:dyDescent="0.2">
      <c r="A13" s="47"/>
      <c r="B13" s="47"/>
      <c r="C13" s="47"/>
      <c r="D13" s="47"/>
      <c r="E13" s="47"/>
      <c r="F13" s="47"/>
      <c r="G13" s="47"/>
      <c r="H13" s="47"/>
      <c r="I13" s="47"/>
      <c r="J13" s="47"/>
      <c r="K13" s="47"/>
      <c r="L13" s="47"/>
      <c r="M13" s="47"/>
      <c r="N13" s="47"/>
      <c r="O13" s="47"/>
    </row>
    <row r="14" spans="1:15" x14ac:dyDescent="0.2">
      <c r="A14" s="47"/>
      <c r="B14" s="47"/>
      <c r="C14" s="47"/>
      <c r="D14" s="47"/>
      <c r="E14" s="47"/>
      <c r="F14" s="47"/>
      <c r="G14" s="47"/>
      <c r="H14" s="47"/>
      <c r="I14" s="47"/>
      <c r="J14" s="47"/>
      <c r="K14" s="47"/>
      <c r="L14" s="47"/>
      <c r="M14" s="47"/>
      <c r="N14" s="47"/>
      <c r="O14" s="47"/>
    </row>
    <row r="15" spans="1:15" x14ac:dyDescent="0.2">
      <c r="A15" s="47"/>
      <c r="B15" s="47"/>
      <c r="C15" s="47"/>
      <c r="D15" s="47"/>
      <c r="E15" s="47"/>
      <c r="F15" s="47"/>
      <c r="G15" s="47"/>
      <c r="H15" s="47"/>
      <c r="I15" s="47"/>
      <c r="J15" s="47"/>
      <c r="K15" s="47"/>
      <c r="L15" s="47"/>
      <c r="M15" s="47"/>
      <c r="N15" s="47"/>
      <c r="O15" s="47"/>
    </row>
    <row r="16" spans="1:15" x14ac:dyDescent="0.2">
      <c r="A16" s="47"/>
      <c r="B16" s="47"/>
      <c r="C16" s="47"/>
      <c r="D16" s="47"/>
      <c r="E16" s="47"/>
      <c r="F16" s="47"/>
      <c r="G16" s="47"/>
      <c r="H16" s="47"/>
      <c r="I16" s="47"/>
      <c r="J16" s="47"/>
      <c r="K16" s="47"/>
      <c r="L16" s="47"/>
      <c r="M16" s="47"/>
      <c r="N16" s="47"/>
      <c r="O16" s="47"/>
    </row>
    <row r="17" spans="1:15" x14ac:dyDescent="0.2">
      <c r="A17" s="47"/>
      <c r="B17" s="47"/>
      <c r="C17" s="47"/>
      <c r="D17" s="47"/>
      <c r="E17" s="47"/>
      <c r="F17" s="47"/>
      <c r="G17" s="47"/>
      <c r="H17" s="47"/>
      <c r="I17" s="47"/>
      <c r="J17" s="47"/>
      <c r="K17" s="47"/>
      <c r="L17" s="47"/>
      <c r="M17" s="47"/>
      <c r="N17" s="47"/>
      <c r="O17" s="47"/>
    </row>
    <row r="18" spans="1:15" x14ac:dyDescent="0.2">
      <c r="A18" s="47"/>
      <c r="B18" s="47"/>
      <c r="C18" s="47"/>
      <c r="D18" s="47"/>
      <c r="E18" s="47"/>
      <c r="F18" s="47"/>
      <c r="G18" s="47"/>
      <c r="H18" s="47"/>
      <c r="I18" s="47"/>
      <c r="J18" s="47"/>
      <c r="K18" s="47"/>
      <c r="L18" s="47"/>
      <c r="M18" s="47"/>
      <c r="N18" s="47"/>
      <c r="O18" s="47"/>
    </row>
    <row r="19" spans="1:15" x14ac:dyDescent="0.2">
      <c r="A19" s="47"/>
      <c r="B19" s="47"/>
      <c r="C19" s="47"/>
      <c r="D19" s="47"/>
      <c r="E19" s="47"/>
      <c r="F19" s="47"/>
      <c r="G19" s="47"/>
      <c r="H19" s="47"/>
      <c r="I19" s="47"/>
      <c r="J19" s="47"/>
      <c r="K19" s="47"/>
      <c r="L19" s="47"/>
      <c r="M19" s="47"/>
      <c r="N19" s="47"/>
      <c r="O19" s="47"/>
    </row>
    <row r="20" spans="1:15" x14ac:dyDescent="0.2">
      <c r="A20" s="47"/>
      <c r="B20" s="47"/>
      <c r="C20" s="47"/>
      <c r="D20" s="47"/>
      <c r="E20" s="47"/>
      <c r="F20" s="47"/>
      <c r="G20" s="47"/>
      <c r="H20" s="47"/>
      <c r="I20" s="47"/>
      <c r="J20" s="47"/>
      <c r="K20" s="47"/>
      <c r="L20" s="47"/>
      <c r="M20" s="47"/>
      <c r="N20" s="47"/>
      <c r="O20" s="47"/>
    </row>
    <row r="21" spans="1:15" x14ac:dyDescent="0.2">
      <c r="A21" s="47"/>
      <c r="B21" s="47"/>
      <c r="C21" s="47"/>
      <c r="D21" s="47"/>
      <c r="E21" s="47"/>
      <c r="F21" s="47"/>
      <c r="G21" s="47"/>
      <c r="H21" s="47"/>
      <c r="I21" s="47"/>
      <c r="J21" s="47"/>
      <c r="K21" s="47"/>
      <c r="L21" s="47"/>
      <c r="M21" s="47"/>
      <c r="N21" s="47"/>
      <c r="O21" s="47"/>
    </row>
    <row r="22" spans="1:15" x14ac:dyDescent="0.2">
      <c r="A22" s="47"/>
      <c r="B22" s="47"/>
      <c r="C22" s="47"/>
      <c r="D22" s="47"/>
      <c r="E22" s="47"/>
      <c r="F22" s="47"/>
      <c r="G22" s="47"/>
      <c r="H22" s="47"/>
      <c r="I22" s="47"/>
      <c r="J22" s="47"/>
      <c r="K22" s="47"/>
      <c r="L22" s="47"/>
      <c r="M22" s="47"/>
      <c r="N22" s="47"/>
      <c r="O22" s="47"/>
    </row>
    <row r="23" spans="1:15" x14ac:dyDescent="0.2">
      <c r="A23" s="47"/>
      <c r="B23" s="47"/>
      <c r="C23" s="47"/>
      <c r="D23" s="47"/>
      <c r="E23" s="47"/>
      <c r="F23" s="47"/>
      <c r="G23" s="47"/>
      <c r="H23" s="47"/>
      <c r="I23" s="47"/>
      <c r="J23" s="47"/>
      <c r="K23" s="47"/>
      <c r="L23" s="47"/>
      <c r="M23" s="47"/>
      <c r="N23" s="47"/>
      <c r="O23" s="47"/>
    </row>
    <row r="24" spans="1:15" x14ac:dyDescent="0.2">
      <c r="A24" s="47"/>
      <c r="B24" s="47"/>
      <c r="C24" s="47"/>
      <c r="D24" s="47"/>
      <c r="E24" s="47"/>
      <c r="F24" s="47"/>
      <c r="G24" s="47"/>
      <c r="H24" s="47"/>
      <c r="I24" s="47"/>
      <c r="J24" s="47"/>
      <c r="K24" s="47"/>
      <c r="L24" s="47"/>
      <c r="M24" s="47"/>
      <c r="N24" s="47"/>
      <c r="O24" s="47"/>
    </row>
    <row r="25" spans="1:15" x14ac:dyDescent="0.2">
      <c r="A25" s="47"/>
      <c r="B25" s="47"/>
      <c r="C25" s="47"/>
      <c r="D25" s="47"/>
      <c r="E25" s="47"/>
      <c r="F25" s="47"/>
      <c r="G25" s="47"/>
      <c r="H25" s="47"/>
      <c r="I25" s="47"/>
      <c r="J25" s="47"/>
      <c r="K25" s="47"/>
      <c r="L25" s="47"/>
      <c r="M25" s="47"/>
      <c r="N25" s="47"/>
      <c r="O25" s="47"/>
    </row>
    <row r="26" spans="1:15" x14ac:dyDescent="0.2">
      <c r="A26" s="47"/>
      <c r="B26" s="47"/>
      <c r="C26" s="47"/>
      <c r="D26" s="47"/>
      <c r="E26" s="47"/>
      <c r="F26" s="47"/>
      <c r="G26" s="47"/>
      <c r="H26" s="47"/>
      <c r="I26" s="47"/>
      <c r="J26" s="47"/>
      <c r="K26" s="47"/>
      <c r="L26" s="47"/>
      <c r="M26" s="47"/>
      <c r="N26" s="47"/>
      <c r="O26" s="47"/>
    </row>
    <row r="27" spans="1:15" x14ac:dyDescent="0.2">
      <c r="A27" s="47"/>
      <c r="B27" s="47"/>
      <c r="C27" s="47"/>
      <c r="D27" s="47"/>
      <c r="E27" s="47"/>
      <c r="F27" s="47"/>
      <c r="G27" s="47"/>
      <c r="H27" s="47"/>
      <c r="I27" s="47"/>
      <c r="J27" s="47"/>
      <c r="K27" s="47"/>
      <c r="L27" s="47"/>
      <c r="M27" s="47"/>
      <c r="N27" s="47"/>
      <c r="O27" s="47"/>
    </row>
    <row r="28" spans="1:15" x14ac:dyDescent="0.2">
      <c r="A28" s="47"/>
      <c r="B28" s="47"/>
      <c r="C28" s="47"/>
      <c r="D28" s="47"/>
      <c r="E28" s="47"/>
      <c r="F28" s="47"/>
      <c r="G28" s="47"/>
      <c r="H28" s="47"/>
      <c r="I28" s="47"/>
      <c r="J28" s="47"/>
      <c r="K28" s="47"/>
      <c r="L28" s="47"/>
      <c r="M28" s="47"/>
      <c r="N28" s="47"/>
      <c r="O28" s="47"/>
    </row>
    <row r="29" spans="1:15" x14ac:dyDescent="0.2">
      <c r="A29" s="47"/>
      <c r="B29" s="47"/>
      <c r="C29" s="47"/>
      <c r="D29" s="47"/>
      <c r="E29" s="47"/>
      <c r="F29" s="47"/>
      <c r="G29" s="47"/>
      <c r="H29" s="47"/>
      <c r="I29" s="47"/>
      <c r="J29" s="47"/>
      <c r="K29" s="47"/>
      <c r="L29" s="47"/>
      <c r="M29" s="47"/>
      <c r="N29" s="47"/>
      <c r="O29" s="47"/>
    </row>
    <row r="30" spans="1:15" x14ac:dyDescent="0.2">
      <c r="A30" s="47"/>
      <c r="B30" s="47"/>
      <c r="C30" s="47"/>
      <c r="D30" s="47"/>
      <c r="E30" s="47"/>
      <c r="F30" s="47"/>
      <c r="G30" s="47"/>
      <c r="H30" s="47"/>
      <c r="I30" s="47"/>
      <c r="J30" s="47"/>
      <c r="K30" s="47"/>
      <c r="L30" s="47"/>
      <c r="M30" s="47"/>
      <c r="N30" s="47"/>
      <c r="O30" s="47"/>
    </row>
    <row r="31" spans="1:15" x14ac:dyDescent="0.2">
      <c r="A31" s="47"/>
      <c r="B31" s="47"/>
      <c r="C31" s="47"/>
      <c r="D31" s="47"/>
      <c r="E31" s="47"/>
      <c r="F31" s="47"/>
      <c r="G31" s="47"/>
      <c r="H31" s="47"/>
      <c r="I31" s="47"/>
      <c r="J31" s="47"/>
      <c r="K31" s="47"/>
      <c r="L31" s="47"/>
      <c r="M31" s="47"/>
      <c r="N31" s="47"/>
      <c r="O31" s="47"/>
    </row>
    <row r="32" spans="1:15" x14ac:dyDescent="0.2">
      <c r="A32" s="47"/>
      <c r="B32" s="47"/>
      <c r="C32" s="47"/>
      <c r="D32" s="47"/>
      <c r="E32" s="47"/>
      <c r="F32" s="47"/>
      <c r="G32" s="47"/>
      <c r="H32" s="47"/>
      <c r="I32" s="47"/>
      <c r="J32" s="47"/>
      <c r="K32" s="47"/>
      <c r="L32" s="47"/>
      <c r="M32" s="47"/>
      <c r="N32" s="47"/>
      <c r="O32" s="47"/>
    </row>
    <row r="33" spans="1:18" x14ac:dyDescent="0.2">
      <c r="A33" s="47"/>
      <c r="B33" s="47"/>
      <c r="C33" s="47"/>
      <c r="D33" s="47"/>
      <c r="E33" s="47"/>
      <c r="F33" s="47"/>
      <c r="G33" s="47"/>
      <c r="H33" s="47"/>
      <c r="I33" s="47"/>
      <c r="J33" s="47"/>
      <c r="K33" s="47"/>
      <c r="L33" s="47"/>
      <c r="M33" s="47"/>
      <c r="N33" s="47"/>
      <c r="O33" s="47"/>
    </row>
    <row r="34" spans="1:18" x14ac:dyDescent="0.2">
      <c r="A34" s="47"/>
      <c r="B34" s="47"/>
      <c r="C34" s="47"/>
      <c r="D34" s="47"/>
      <c r="E34" s="47"/>
      <c r="F34" s="47"/>
      <c r="G34" s="47"/>
      <c r="H34" s="47"/>
      <c r="I34" s="47"/>
      <c r="J34" s="47"/>
      <c r="K34" s="47"/>
      <c r="L34" s="47"/>
      <c r="M34" s="47"/>
      <c r="N34" s="47"/>
      <c r="O34" s="47"/>
    </row>
    <row r="35" spans="1:18" x14ac:dyDescent="0.2">
      <c r="A35" s="47"/>
      <c r="B35" s="47"/>
      <c r="C35" s="47"/>
      <c r="D35" s="47"/>
      <c r="E35" s="47"/>
      <c r="F35" s="47"/>
      <c r="G35" s="47"/>
      <c r="H35" s="47"/>
      <c r="I35" s="47"/>
      <c r="J35" s="47"/>
      <c r="K35" s="47"/>
      <c r="L35" s="47"/>
      <c r="M35" s="47"/>
      <c r="N35" s="47"/>
      <c r="O35" s="47"/>
    </row>
    <row r="38" spans="1:18" x14ac:dyDescent="0.2">
      <c r="B38" s="44" t="s">
        <v>46</v>
      </c>
      <c r="C38" s="45"/>
      <c r="D38" s="45"/>
      <c r="E38" s="45"/>
      <c r="F38" s="45"/>
      <c r="G38" s="45"/>
      <c r="H38" s="45"/>
      <c r="I38" s="45"/>
      <c r="J38" s="45"/>
      <c r="K38" s="45"/>
      <c r="L38" s="45"/>
    </row>
    <row r="39" spans="1:18" x14ac:dyDescent="0.2">
      <c r="B39" s="46" t="s">
        <v>51</v>
      </c>
      <c r="C39" s="45"/>
      <c r="D39" s="45"/>
      <c r="E39" s="45"/>
      <c r="F39" s="45"/>
      <c r="G39" s="45"/>
      <c r="H39" s="45"/>
      <c r="I39" s="45"/>
      <c r="J39" s="45"/>
      <c r="K39" s="45"/>
      <c r="L39" s="45"/>
    </row>
    <row r="40" spans="1:18" x14ac:dyDescent="0.2">
      <c r="A40" s="43" t="s">
        <v>50</v>
      </c>
      <c r="B40" s="46" t="s">
        <v>98</v>
      </c>
      <c r="C40" s="45"/>
      <c r="D40" s="45"/>
      <c r="E40" s="45"/>
      <c r="F40" s="45"/>
      <c r="G40" s="45"/>
      <c r="H40" s="45"/>
      <c r="I40" s="45"/>
      <c r="J40" s="45"/>
      <c r="K40" s="45"/>
      <c r="L40" s="45"/>
    </row>
    <row r="41" spans="1:18" x14ac:dyDescent="0.2">
      <c r="B41" s="44"/>
      <c r="C41" s="45" t="s">
        <v>66</v>
      </c>
      <c r="D41" s="45" t="s">
        <v>97</v>
      </c>
      <c r="E41" s="45"/>
      <c r="F41" s="45"/>
      <c r="G41" s="45"/>
      <c r="H41" s="45"/>
      <c r="I41" s="45"/>
      <c r="J41" s="45"/>
      <c r="K41" s="45"/>
      <c r="L41" s="45"/>
    </row>
    <row r="42" spans="1:18" x14ac:dyDescent="0.2">
      <c r="B42" s="44"/>
      <c r="C42" s="45" t="s">
        <v>67</v>
      </c>
      <c r="D42" s="68" t="s">
        <v>101</v>
      </c>
      <c r="E42" s="45"/>
      <c r="F42" s="45"/>
      <c r="G42" s="45"/>
      <c r="H42" s="45"/>
      <c r="I42" s="45"/>
      <c r="J42" s="45"/>
      <c r="K42" s="45"/>
      <c r="L42" s="45"/>
    </row>
    <row r="43" spans="1:18" ht="55" customHeight="1" x14ac:dyDescent="0.2">
      <c r="B43" s="44"/>
      <c r="C43" s="45" t="s">
        <v>71</v>
      </c>
      <c r="D43" s="88" t="s">
        <v>88</v>
      </c>
      <c r="E43" s="88"/>
      <c r="F43" s="88"/>
      <c r="G43" s="88"/>
      <c r="H43" s="88"/>
      <c r="I43" s="88"/>
      <c r="J43" s="88"/>
      <c r="K43" s="88"/>
      <c r="L43" s="88"/>
      <c r="M43" s="88"/>
      <c r="N43" s="88"/>
      <c r="O43" s="88"/>
      <c r="P43" s="88"/>
      <c r="Q43" s="88"/>
      <c r="R43" s="88"/>
    </row>
    <row r="44" spans="1:18" x14ac:dyDescent="0.2">
      <c r="B44" s="46" t="s">
        <v>68</v>
      </c>
      <c r="C44" s="45"/>
      <c r="D44" s="45"/>
      <c r="E44" s="45"/>
      <c r="F44" s="45"/>
      <c r="G44" s="45"/>
      <c r="H44" s="45"/>
      <c r="I44" s="45"/>
      <c r="J44" s="45"/>
      <c r="K44" s="45"/>
      <c r="L44" s="45"/>
    </row>
    <row r="45" spans="1:18" x14ac:dyDescent="0.2">
      <c r="B45" s="44"/>
      <c r="C45" s="45"/>
      <c r="E45" s="45"/>
      <c r="F45" s="45"/>
      <c r="G45" s="45"/>
      <c r="H45" s="45"/>
      <c r="I45" s="45"/>
      <c r="J45" s="45"/>
      <c r="K45" s="45"/>
      <c r="L45" s="45"/>
    </row>
    <row r="46" spans="1:18" x14ac:dyDescent="0.2">
      <c r="B46" s="44"/>
      <c r="C46" s="45"/>
      <c r="D46" s="45"/>
      <c r="E46" s="45"/>
      <c r="F46" s="45"/>
      <c r="G46" s="45"/>
      <c r="H46" s="45"/>
      <c r="I46" s="45"/>
      <c r="J46" s="45"/>
      <c r="K46" s="45"/>
      <c r="L46" s="45"/>
    </row>
    <row r="47" spans="1:18" ht="251.5" customHeight="1" x14ac:dyDescent="0.2">
      <c r="B47" s="89" t="s">
        <v>102</v>
      </c>
      <c r="C47" s="89"/>
      <c r="D47" s="89"/>
      <c r="E47" s="89"/>
      <c r="F47" s="89"/>
      <c r="G47" s="89"/>
      <c r="H47" s="89"/>
      <c r="I47" s="89"/>
      <c r="J47" s="89"/>
      <c r="K47" s="89"/>
      <c r="L47" s="89"/>
      <c r="M47" s="89"/>
      <c r="N47" s="89"/>
      <c r="O47" s="89"/>
      <c r="P47" s="89"/>
      <c r="Q47" s="89"/>
      <c r="R47" s="89"/>
    </row>
    <row r="48" spans="1:18" x14ac:dyDescent="0.2">
      <c r="B48" s="45"/>
      <c r="C48" s="46"/>
      <c r="D48" s="46"/>
      <c r="E48" s="46"/>
      <c r="F48" s="46"/>
      <c r="G48" s="46"/>
      <c r="H48" s="46"/>
      <c r="I48" s="46"/>
      <c r="J48" s="46"/>
      <c r="K48" s="46"/>
      <c r="L48" s="46"/>
    </row>
    <row r="49" spans="2:12" x14ac:dyDescent="0.2">
      <c r="B49" s="87"/>
      <c r="C49" s="87"/>
      <c r="D49" s="87"/>
      <c r="E49" s="87"/>
      <c r="F49" s="87"/>
      <c r="G49" s="87"/>
      <c r="H49" s="87"/>
      <c r="I49" s="87"/>
      <c r="J49" s="87"/>
      <c r="K49" s="87"/>
      <c r="L49" s="87"/>
    </row>
    <row r="50" spans="2:12" x14ac:dyDescent="0.2">
      <c r="C50" s="48"/>
    </row>
  </sheetData>
  <mergeCells count="3">
    <mergeCell ref="B49:L49"/>
    <mergeCell ref="D43:R43"/>
    <mergeCell ref="B47:R47"/>
  </mergeCells>
  <pageMargins left="0.7" right="0.7" top="0.75" bottom="0.75" header="0.3" footer="0.3"/>
  <pageSetup scale="50" orientation="portrait" r:id="rId1"/>
  <colBreaks count="1" manualBreakCount="1">
    <brk id="18" max="4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6:V80"/>
  <sheetViews>
    <sheetView showGridLines="0" tabSelected="1" workbookViewId="0">
      <selection activeCell="G19" sqref="G19"/>
    </sheetView>
  </sheetViews>
  <sheetFormatPr baseColWidth="10" defaultColWidth="9" defaultRowHeight="12" x14ac:dyDescent="0.15"/>
  <cols>
    <col min="1" max="1" width="2" customWidth="1"/>
    <col min="3" max="3" width="1.3984375" customWidth="1"/>
    <col min="4" max="4" width="22.59765625" customWidth="1"/>
    <col min="5" max="5" width="9" customWidth="1"/>
    <col min="6" max="6" width="9.59765625" customWidth="1"/>
    <col min="7" max="7" width="15.59765625" style="5" bestFit="1" customWidth="1"/>
    <col min="8" max="8" width="16.3984375" customWidth="1"/>
    <col min="9" max="9" width="15.59765625" bestFit="1" customWidth="1"/>
    <col min="11" max="11" width="24.59765625" bestFit="1" customWidth="1"/>
    <col min="12" max="13" width="9.59765625" customWidth="1"/>
    <col min="14" max="14" width="26.59765625" customWidth="1"/>
    <col min="15" max="15" width="14" bestFit="1" customWidth="1"/>
    <col min="16" max="16" width="12" bestFit="1" customWidth="1"/>
    <col min="17" max="17" width="13" customWidth="1"/>
    <col min="18" max="18" width="13.19921875" customWidth="1"/>
    <col min="19" max="19" width="11.796875" customWidth="1"/>
    <col min="20" max="20" width="15.19921875" customWidth="1"/>
    <col min="21" max="21" width="7.59765625" customWidth="1"/>
    <col min="22" max="22" width="12.59765625" bestFit="1" customWidth="1"/>
  </cols>
  <sheetData>
    <row r="6" spans="4:22" x14ac:dyDescent="0.15">
      <c r="V6" s="2"/>
    </row>
    <row r="15" spans="4:22" x14ac:dyDescent="0.15">
      <c r="D15" s="69"/>
    </row>
    <row r="16" spans="4:22" ht="13" thickBot="1" x14ac:dyDescent="0.2">
      <c r="D16" s="30"/>
      <c r="E16" t="s">
        <v>100</v>
      </c>
    </row>
    <row r="17" spans="3:22" x14ac:dyDescent="0.15">
      <c r="D17" s="69"/>
      <c r="E17" t="s">
        <v>100</v>
      </c>
      <c r="V17">
        <v>50000000</v>
      </c>
    </row>
    <row r="18" spans="3:22" x14ac:dyDescent="0.15">
      <c r="V18">
        <v>500000</v>
      </c>
    </row>
    <row r="19" spans="3:22" x14ac:dyDescent="0.15">
      <c r="V19">
        <f>V17/V18</f>
        <v>100</v>
      </c>
    </row>
    <row r="21" spans="3:22" ht="16" x14ac:dyDescent="0.2">
      <c r="D21" s="98" t="s">
        <v>54</v>
      </c>
      <c r="E21" s="98"/>
    </row>
    <row r="22" spans="3:22" ht="17" thickBot="1" x14ac:dyDescent="0.25">
      <c r="H22" s="71" t="s">
        <v>99</v>
      </c>
      <c r="I22" s="71"/>
      <c r="N22" s="96" t="s">
        <v>22</v>
      </c>
      <c r="O22" s="96"/>
      <c r="P22" s="14"/>
      <c r="V22">
        <f>V17/2</f>
        <v>25000000</v>
      </c>
    </row>
    <row r="23" spans="3:22" ht="14" x14ac:dyDescent="0.15">
      <c r="E23" s="7"/>
      <c r="F23" s="7"/>
      <c r="G23" s="4" t="s">
        <v>52</v>
      </c>
      <c r="H23" s="4" t="s">
        <v>53</v>
      </c>
      <c r="I23" s="4" t="s">
        <v>45</v>
      </c>
      <c r="N23" s="93" t="s">
        <v>35</v>
      </c>
      <c r="O23" s="93"/>
      <c r="P23" s="5">
        <v>100</v>
      </c>
      <c r="V23">
        <f>V22*P27</f>
        <v>1875000</v>
      </c>
    </row>
    <row r="24" spans="3:22" ht="12.75" customHeight="1" thickBot="1" x14ac:dyDescent="0.2">
      <c r="C24" s="92" t="s">
        <v>3</v>
      </c>
      <c r="D24" s="92"/>
      <c r="E24" s="3"/>
      <c r="F24" s="3"/>
      <c r="G24" s="27">
        <f>SUM(G25:G27)</f>
        <v>45200000</v>
      </c>
      <c r="H24" s="27">
        <f>SUM(H25:H27)</f>
        <v>112500000</v>
      </c>
      <c r="I24" s="27">
        <f>H24-G24</f>
        <v>67300000</v>
      </c>
      <c r="N24" s="93" t="s">
        <v>36</v>
      </c>
      <c r="O24" s="93"/>
      <c r="P24" s="99">
        <f>D49</f>
        <v>9000000</v>
      </c>
    </row>
    <row r="25" spans="3:22" x14ac:dyDescent="0.15">
      <c r="D25" t="s">
        <v>4</v>
      </c>
      <c r="G25" s="28">
        <f>396000*$V$19</f>
        <v>39600000</v>
      </c>
      <c r="H25" s="28">
        <f>654000*$V$19</f>
        <v>65400000</v>
      </c>
      <c r="I25" s="28">
        <f>H25-G25</f>
        <v>25800000</v>
      </c>
      <c r="N25" s="93" t="s">
        <v>32</v>
      </c>
      <c r="O25" s="93"/>
      <c r="P25" s="26">
        <f>P24/P23</f>
        <v>90000</v>
      </c>
    </row>
    <row r="26" spans="3:22" ht="14.25" customHeight="1" x14ac:dyDescent="0.15">
      <c r="D26" t="s">
        <v>5</v>
      </c>
      <c r="G26" s="28">
        <f>54000*$V$19</f>
        <v>5400000</v>
      </c>
      <c r="H26" s="28">
        <f>165000*$V$19+17300000+12000000</f>
        <v>45800000</v>
      </c>
      <c r="I26" s="28">
        <f>H26-G26</f>
        <v>40400000</v>
      </c>
      <c r="N26" s="93" t="s">
        <v>33</v>
      </c>
      <c r="O26" s="93"/>
      <c r="P26" s="99">
        <f>300*10</f>
        <v>3000</v>
      </c>
    </row>
    <row r="27" spans="3:22" x14ac:dyDescent="0.15">
      <c r="D27" t="s">
        <v>6</v>
      </c>
      <c r="G27" s="28">
        <f>2000*$V$19</f>
        <v>200000</v>
      </c>
      <c r="H27" s="28">
        <f>133000*$V$19-12000000</f>
        <v>1300000</v>
      </c>
      <c r="I27" s="28">
        <f>H27-G27</f>
        <v>1100000</v>
      </c>
      <c r="N27" s="93" t="s">
        <v>23</v>
      </c>
      <c r="O27" s="93"/>
      <c r="P27" s="49">
        <v>7.4999999999999997E-2</v>
      </c>
    </row>
    <row r="28" spans="3:22" ht="12" customHeight="1" x14ac:dyDescent="0.15">
      <c r="G28" s="28"/>
      <c r="H28" s="28"/>
      <c r="I28" s="29"/>
    </row>
    <row r="29" spans="3:22" ht="12.75" customHeight="1" thickBot="1" x14ac:dyDescent="0.2">
      <c r="C29" s="92" t="s">
        <v>7</v>
      </c>
      <c r="D29" s="92"/>
      <c r="E29" s="3"/>
      <c r="F29" s="3"/>
      <c r="G29" s="27">
        <f>SUM(G30:G32)</f>
        <v>42200000</v>
      </c>
      <c r="H29" s="30"/>
      <c r="I29" s="27">
        <f>H29-G29</f>
        <v>-42200000</v>
      </c>
      <c r="P29" s="70">
        <f>P23*P26</f>
        <v>300000</v>
      </c>
    </row>
    <row r="30" spans="3:22" x14ac:dyDescent="0.15">
      <c r="D30" t="s">
        <v>8</v>
      </c>
      <c r="G30" s="28">
        <f>120000*$V$19</f>
        <v>12000000</v>
      </c>
      <c r="H30" s="28">
        <f>122000*$V$19-200000</f>
        <v>12000000</v>
      </c>
      <c r="I30" s="28">
        <f>H30-G30</f>
        <v>0</v>
      </c>
    </row>
    <row r="31" spans="3:22" x14ac:dyDescent="0.15">
      <c r="D31" t="s">
        <v>20</v>
      </c>
      <c r="G31" s="28">
        <f>302000*$V$19</f>
        <v>30200000</v>
      </c>
      <c r="H31" s="28">
        <f>302000*$V$19</f>
        <v>30200000</v>
      </c>
      <c r="I31" s="28">
        <f>H31-G31</f>
        <v>0</v>
      </c>
    </row>
    <row r="32" spans="3:22" x14ac:dyDescent="0.15">
      <c r="D32" t="s">
        <v>21</v>
      </c>
      <c r="G32" s="28">
        <v>0</v>
      </c>
      <c r="H32" s="31"/>
      <c r="I32" s="28">
        <f>H32-G32</f>
        <v>0</v>
      </c>
    </row>
    <row r="33" spans="3:20" ht="7.5" customHeight="1" x14ac:dyDescent="0.15">
      <c r="G33" s="28"/>
      <c r="H33" s="28"/>
      <c r="I33" s="29"/>
    </row>
    <row r="34" spans="3:20" ht="12.75" customHeight="1" thickBot="1" x14ac:dyDescent="0.2">
      <c r="C34" s="92" t="s">
        <v>9</v>
      </c>
      <c r="D34" s="92"/>
      <c r="E34" s="3"/>
      <c r="F34" s="3"/>
      <c r="G34" s="27">
        <f>G24-G29</f>
        <v>3000000</v>
      </c>
      <c r="H34" s="32"/>
      <c r="I34" s="28">
        <f>H34-G34</f>
        <v>-3000000</v>
      </c>
    </row>
    <row r="35" spans="3:20" ht="16" x14ac:dyDescent="0.2">
      <c r="H35" s="5"/>
      <c r="K35" s="5"/>
      <c r="N35" s="42" t="s">
        <v>69</v>
      </c>
      <c r="Q35" s="20"/>
      <c r="R35" s="20"/>
      <c r="S35" s="20"/>
    </row>
    <row r="36" spans="3:20" ht="16" x14ac:dyDescent="0.2">
      <c r="C36" s="98" t="s">
        <v>1</v>
      </c>
      <c r="D36" s="98"/>
      <c r="E36" s="7"/>
      <c r="F36" s="7"/>
      <c r="G36" s="4"/>
      <c r="H36" s="4"/>
    </row>
    <row r="37" spans="3:20" ht="12.75" customHeight="1" x14ac:dyDescent="0.15">
      <c r="C37" s="93" t="s">
        <v>10</v>
      </c>
      <c r="D37" s="93"/>
      <c r="E37" s="8"/>
      <c r="F37" s="8"/>
      <c r="G37" s="28">
        <f>1220000*$V$19</f>
        <v>122000000</v>
      </c>
      <c r="H37" s="28">
        <f>1748000*$V$19</f>
        <v>174800000</v>
      </c>
      <c r="I37" s="1"/>
      <c r="J37" s="1"/>
      <c r="O37" s="97" t="s">
        <v>24</v>
      </c>
      <c r="P37" s="97"/>
      <c r="Q37" s="97" t="s">
        <v>25</v>
      </c>
      <c r="R37" s="97"/>
      <c r="S37" s="97" t="s">
        <v>26</v>
      </c>
      <c r="T37" s="97"/>
    </row>
    <row r="38" spans="3:20" ht="27" thickBot="1" x14ac:dyDescent="0.2">
      <c r="D38" t="s">
        <v>12</v>
      </c>
      <c r="G38" s="52">
        <f>920000*$V$19*1.1</f>
        <v>101200000.00000001</v>
      </c>
      <c r="H38" s="52">
        <f>1303000*$V$19*1.1</f>
        <v>143330000</v>
      </c>
      <c r="I38" s="1"/>
      <c r="J38" s="1"/>
      <c r="N38" s="14"/>
      <c r="O38" s="17" t="s">
        <v>83</v>
      </c>
      <c r="P38" s="17" t="s">
        <v>27</v>
      </c>
      <c r="Q38" s="17" t="s">
        <v>83</v>
      </c>
      <c r="R38" s="17" t="s">
        <v>27</v>
      </c>
      <c r="S38" s="17" t="s">
        <v>83</v>
      </c>
      <c r="T38" s="17" t="s">
        <v>27</v>
      </c>
    </row>
    <row r="39" spans="3:20" x14ac:dyDescent="0.15">
      <c r="D39" t="s">
        <v>13</v>
      </c>
      <c r="G39" s="28">
        <f>180000*$V$19</f>
        <v>18000000</v>
      </c>
      <c r="H39" s="28">
        <f>264000*$V$19</f>
        <v>26400000</v>
      </c>
      <c r="N39" t="s">
        <v>31</v>
      </c>
      <c r="O39" s="53"/>
      <c r="P39" s="53"/>
      <c r="Q39" s="53"/>
      <c r="R39" s="53"/>
      <c r="S39" s="53"/>
      <c r="T39" s="53"/>
    </row>
    <row r="40" spans="3:20" ht="13" customHeight="1" x14ac:dyDescent="0.15">
      <c r="G40" s="28"/>
      <c r="H40" s="28"/>
      <c r="N40" t="s">
        <v>28</v>
      </c>
      <c r="O40" s="5">
        <v>100</v>
      </c>
      <c r="P40" s="100"/>
      <c r="Q40" s="5">
        <v>100</v>
      </c>
      <c r="R40" s="100"/>
      <c r="S40" s="5">
        <v>100</v>
      </c>
      <c r="T40" s="100"/>
    </row>
    <row r="41" spans="3:20" x14ac:dyDescent="0.15">
      <c r="C41" s="93" t="s">
        <v>14</v>
      </c>
      <c r="D41" s="93"/>
      <c r="E41" s="8"/>
      <c r="F41" s="8"/>
      <c r="G41" s="28">
        <f>G37-G38-G39</f>
        <v>2799999.9999999851</v>
      </c>
      <c r="H41" s="28">
        <f>H37-H38-H39</f>
        <v>5070000</v>
      </c>
      <c r="N41" t="s">
        <v>34</v>
      </c>
      <c r="O41" s="26">
        <f>$P$23*$P$26</f>
        <v>300000</v>
      </c>
      <c r="P41" s="100"/>
      <c r="Q41" s="26">
        <f>$P$23*$P$26</f>
        <v>300000</v>
      </c>
      <c r="R41" s="100"/>
      <c r="S41" s="26">
        <f>$P$23*$P$26</f>
        <v>300000</v>
      </c>
      <c r="T41" s="100"/>
    </row>
    <row r="42" spans="3:20" x14ac:dyDescent="0.15">
      <c r="D42" t="s">
        <v>15</v>
      </c>
      <c r="G42" s="28">
        <f>(G30+G31)*P27</f>
        <v>3165000</v>
      </c>
      <c r="H42" s="31"/>
      <c r="N42" t="s">
        <v>29</v>
      </c>
      <c r="O42" s="26">
        <v>0</v>
      </c>
      <c r="P42" s="100"/>
      <c r="Q42" s="26">
        <v>0</v>
      </c>
      <c r="R42" s="100"/>
      <c r="S42" s="26">
        <v>0</v>
      </c>
      <c r="T42" s="100"/>
    </row>
    <row r="43" spans="3:20" ht="11.25" customHeight="1" x14ac:dyDescent="0.15">
      <c r="G43" s="28"/>
      <c r="H43" s="28"/>
      <c r="N43" t="s">
        <v>30</v>
      </c>
      <c r="O43" s="26">
        <f>302000*$V$19</f>
        <v>30200000</v>
      </c>
      <c r="P43" s="101"/>
      <c r="Q43" s="26">
        <f>302000*$V$19</f>
        <v>30200000</v>
      </c>
      <c r="R43" s="101"/>
      <c r="S43" s="26">
        <f>302000*$V$19</f>
        <v>30200000</v>
      </c>
      <c r="T43" s="101"/>
    </row>
    <row r="44" spans="3:20" ht="12.75" customHeight="1" x14ac:dyDescent="0.15">
      <c r="C44" s="93" t="s">
        <v>16</v>
      </c>
      <c r="D44" s="93"/>
      <c r="E44" s="73" t="s">
        <v>19</v>
      </c>
      <c r="F44" s="73" t="s">
        <v>18</v>
      </c>
      <c r="G44" s="28">
        <f>G41-G42</f>
        <v>-365000.0000000149</v>
      </c>
      <c r="H44" s="31"/>
      <c r="N44" t="s">
        <v>37</v>
      </c>
      <c r="O44" s="26">
        <f>O43+O42+O41</f>
        <v>30500000</v>
      </c>
      <c r="P44" s="100">
        <v>70000000</v>
      </c>
      <c r="Q44" s="26">
        <f t="shared" ref="Q44:S44" si="0">Q43+Q42+Q41</f>
        <v>30500000</v>
      </c>
      <c r="R44" s="102">
        <v>70000000</v>
      </c>
      <c r="S44" s="26">
        <f t="shared" si="0"/>
        <v>30500000</v>
      </c>
      <c r="T44" s="102">
        <v>70000000</v>
      </c>
    </row>
    <row r="45" spans="3:20" x14ac:dyDescent="0.15">
      <c r="D45" t="s">
        <v>17</v>
      </c>
      <c r="E45" s="74">
        <f>IF(G31*0.05&gt;G41*0.3,(G31*0.05-G41*0.3)*0.15+G44*0.15,G44*0.15)</f>
        <v>45749.99999999845</v>
      </c>
      <c r="F45" s="74">
        <f>IF(G31&gt;G34*4,G44*0.15 + ((G31-G34*4)*0.05)*0.15,G44*0.15)</f>
        <v>81749.999999997759</v>
      </c>
      <c r="G45" s="28">
        <f>MAX(E45:F45)</f>
        <v>81749.999999997759</v>
      </c>
      <c r="H45" s="31"/>
    </row>
    <row r="46" spans="3:20" ht="12.75" customHeight="1" thickBot="1" x14ac:dyDescent="0.2">
      <c r="C46" s="94" t="s">
        <v>11</v>
      </c>
      <c r="D46" s="94"/>
      <c r="E46" s="9"/>
      <c r="F46" s="9"/>
      <c r="G46" s="33">
        <f>G44-G45</f>
        <v>-446750.00000001269</v>
      </c>
      <c r="H46" s="34"/>
      <c r="P46">
        <f>P41+P42+P43-P44</f>
        <v>-70000000</v>
      </c>
      <c r="R46">
        <f>R41+R42+R43-R44</f>
        <v>-70000000</v>
      </c>
      <c r="T46">
        <f>T41+T42+T43-T44</f>
        <v>-70000000</v>
      </c>
    </row>
    <row r="47" spans="3:20" x14ac:dyDescent="0.15">
      <c r="C47" s="90" t="s">
        <v>0</v>
      </c>
      <c r="D47" s="90"/>
      <c r="E47" s="18"/>
      <c r="G47" s="31"/>
      <c r="H47" s="31"/>
    </row>
    <row r="48" spans="3:20" x14ac:dyDescent="0.15">
      <c r="G48" s="16"/>
      <c r="H48" s="16"/>
      <c r="O48" s="70">
        <f>O41</f>
        <v>300000</v>
      </c>
      <c r="P48" s="70"/>
      <c r="Q48" s="70">
        <f>Q40*Q41</f>
        <v>30000000</v>
      </c>
      <c r="R48" s="70"/>
      <c r="S48" s="70">
        <f>S40*S41</f>
        <v>30000000</v>
      </c>
    </row>
    <row r="49" spans="3:19" x14ac:dyDescent="0.15">
      <c r="D49">
        <f>H41*10-G30-G31+G27+300000</f>
        <v>9000000</v>
      </c>
      <c r="O49" s="70">
        <v>2700000</v>
      </c>
    </row>
    <row r="50" spans="3:19" x14ac:dyDescent="0.15">
      <c r="O50" s="70">
        <f>SUM(O48:O49)</f>
        <v>3000000</v>
      </c>
    </row>
    <row r="53" spans="3:19" ht="20" x14ac:dyDescent="0.15">
      <c r="D53" s="41" t="s">
        <v>70</v>
      </c>
    </row>
    <row r="56" spans="3:19" ht="16" x14ac:dyDescent="0.2">
      <c r="C56" s="91" t="s">
        <v>2</v>
      </c>
      <c r="D56" s="91"/>
      <c r="E56" s="11"/>
      <c r="F56" s="11"/>
      <c r="G56" s="15" t="s">
        <v>24</v>
      </c>
      <c r="H56" s="15" t="s">
        <v>25</v>
      </c>
      <c r="I56" s="15" t="s">
        <v>26</v>
      </c>
      <c r="N56" s="95" t="s">
        <v>43</v>
      </c>
      <c r="O56" s="95"/>
      <c r="P56" s="95"/>
      <c r="Q56" s="95"/>
    </row>
    <row r="57" spans="3:19" ht="14" thickBot="1" x14ac:dyDescent="0.2">
      <c r="C57" s="92" t="s">
        <v>3</v>
      </c>
      <c r="D57" s="92"/>
      <c r="E57" s="10"/>
      <c r="F57" s="10"/>
      <c r="G57" s="27">
        <f>SUM(G58:G60)</f>
        <v>112500000</v>
      </c>
      <c r="H57" s="27">
        <f>SUM(H58:H60)</f>
        <v>112500000</v>
      </c>
      <c r="I57" s="27">
        <f>SUM(I58:I60)</f>
        <v>112500000</v>
      </c>
      <c r="N57" s="19"/>
      <c r="O57" s="14" t="s">
        <v>24</v>
      </c>
      <c r="P57" s="14" t="s">
        <v>25</v>
      </c>
      <c r="Q57" s="14" t="s">
        <v>26</v>
      </c>
    </row>
    <row r="58" spans="3:19" x14ac:dyDescent="0.15">
      <c r="D58" t="s">
        <v>4</v>
      </c>
      <c r="G58" s="28">
        <f>654000*$V$19</f>
        <v>65400000</v>
      </c>
      <c r="H58" s="28">
        <f>654000*$V$19</f>
        <v>65400000</v>
      </c>
      <c r="I58" s="28">
        <f>654000*$V$19</f>
        <v>65400000</v>
      </c>
      <c r="N58" t="s">
        <v>82</v>
      </c>
      <c r="O58" s="54"/>
      <c r="P58" s="54"/>
      <c r="Q58" s="54"/>
    </row>
    <row r="59" spans="3:19" ht="26" x14ac:dyDescent="0.15">
      <c r="D59" t="s">
        <v>5</v>
      </c>
      <c r="G59" s="28">
        <f>165000*$V$19+17300000+12000000</f>
        <v>45800000</v>
      </c>
      <c r="H59" s="28">
        <f>165000*$V$19+17300000+12000000</f>
        <v>45800000</v>
      </c>
      <c r="I59" s="28">
        <f>165000*$V$19+17300000+12000000</f>
        <v>45800000</v>
      </c>
      <c r="N59" s="2" t="s">
        <v>44</v>
      </c>
      <c r="O59" s="54"/>
      <c r="P59" s="54"/>
      <c r="Q59" s="54"/>
    </row>
    <row r="60" spans="3:19" x14ac:dyDescent="0.15">
      <c r="D60" t="s">
        <v>6</v>
      </c>
      <c r="G60" s="28">
        <f>133000*$V$19-12000000</f>
        <v>1300000</v>
      </c>
      <c r="H60" s="28">
        <f>133000*$V$19-12000000</f>
        <v>1300000</v>
      </c>
      <c r="I60" s="28">
        <f>133000*$V$19-12000000</f>
        <v>1300000</v>
      </c>
      <c r="N60" t="s">
        <v>38</v>
      </c>
      <c r="O60" s="54"/>
      <c r="P60" s="54"/>
      <c r="Q60" s="54"/>
      <c r="R60" s="6"/>
      <c r="S60" s="6"/>
    </row>
    <row r="61" spans="3:19" ht="10" customHeight="1" x14ac:dyDescent="0.15">
      <c r="G61" s="28"/>
      <c r="H61" s="28"/>
      <c r="I61" s="28"/>
      <c r="N61" s="2" t="s">
        <v>80</v>
      </c>
      <c r="O61" s="54"/>
      <c r="P61" s="54"/>
      <c r="Q61" s="54"/>
      <c r="R61" s="6"/>
      <c r="S61" s="6"/>
    </row>
    <row r="62" spans="3:19" ht="13" thickBot="1" x14ac:dyDescent="0.2">
      <c r="C62" s="92" t="s">
        <v>7</v>
      </c>
      <c r="D62" s="92"/>
      <c r="E62" s="10"/>
      <c r="F62" s="10"/>
      <c r="G62" s="27">
        <f>SUM(G63:G65)</f>
        <v>42200000</v>
      </c>
      <c r="H62" s="27">
        <f t="shared" ref="H62:I62" si="1">SUM(H63:H65)</f>
        <v>42200000</v>
      </c>
      <c r="I62" s="27">
        <f t="shared" si="1"/>
        <v>42200000</v>
      </c>
      <c r="N62" t="s">
        <v>81</v>
      </c>
      <c r="O62" s="51"/>
      <c r="P62" s="51"/>
      <c r="Q62" s="54"/>
    </row>
    <row r="63" spans="3:19" ht="13" x14ac:dyDescent="0.15">
      <c r="D63" t="s">
        <v>8</v>
      </c>
      <c r="G63" s="28">
        <f>122000*$V$19-200000</f>
        <v>12000000</v>
      </c>
      <c r="H63" s="28">
        <f>122000*$V$19-200000</f>
        <v>12000000</v>
      </c>
      <c r="I63" s="28">
        <f>122000*$V$19-200000</f>
        <v>12000000</v>
      </c>
      <c r="N63" s="2" t="s">
        <v>84</v>
      </c>
      <c r="O63" s="54"/>
      <c r="P63" s="54"/>
      <c r="Q63" s="54"/>
    </row>
    <row r="64" spans="3:19" x14ac:dyDescent="0.15">
      <c r="D64" t="s">
        <v>20</v>
      </c>
      <c r="G64" s="35">
        <f>302000*$V$19</f>
        <v>30200000</v>
      </c>
      <c r="H64" s="35">
        <f>302000*$V$19</f>
        <v>30200000</v>
      </c>
      <c r="I64" s="35">
        <f>302000*$V$19</f>
        <v>30200000</v>
      </c>
      <c r="N64" t="s">
        <v>39</v>
      </c>
      <c r="O64" s="54"/>
      <c r="P64" s="54"/>
      <c r="Q64" s="54"/>
      <c r="R64" s="6"/>
      <c r="S64" s="6"/>
    </row>
    <row r="65" spans="3:17" x14ac:dyDescent="0.15">
      <c r="D65" t="s">
        <v>21</v>
      </c>
      <c r="G65" s="58"/>
      <c r="H65" s="58"/>
      <c r="I65" s="58"/>
      <c r="N65" t="s">
        <v>40</v>
      </c>
      <c r="O65" s="54"/>
      <c r="P65" s="54"/>
      <c r="Q65" s="54"/>
    </row>
    <row r="66" spans="3:17" ht="11.25" customHeight="1" x14ac:dyDescent="0.15">
      <c r="G66" s="50"/>
      <c r="H66" s="50"/>
      <c r="I66" s="50"/>
      <c r="N66" t="s">
        <v>86</v>
      </c>
      <c r="O66" s="54"/>
      <c r="P66" s="54"/>
      <c r="Q66" s="54"/>
    </row>
    <row r="67" spans="3:17" ht="27" thickBot="1" x14ac:dyDescent="0.2">
      <c r="C67" s="92" t="s">
        <v>9</v>
      </c>
      <c r="D67" s="92"/>
      <c r="E67" s="10"/>
      <c r="F67" s="10"/>
      <c r="G67" s="36">
        <f>G57-G62</f>
        <v>70300000</v>
      </c>
      <c r="H67" s="36">
        <f t="shared" ref="H67:I67" si="2">H57-H62</f>
        <v>70300000</v>
      </c>
      <c r="I67" s="36">
        <f t="shared" si="2"/>
        <v>70300000</v>
      </c>
      <c r="N67" s="2" t="s">
        <v>41</v>
      </c>
      <c r="O67" s="54"/>
      <c r="P67" s="54"/>
      <c r="Q67" s="54"/>
    </row>
    <row r="68" spans="3:17" ht="13" x14ac:dyDescent="0.15">
      <c r="G68" s="28">
        <f>G57-G62-G67</f>
        <v>0</v>
      </c>
      <c r="H68" s="28">
        <f>H57-H62-H67</f>
        <v>0</v>
      </c>
      <c r="I68" s="28">
        <f>I57-I62-I67</f>
        <v>0</v>
      </c>
      <c r="N68" s="2" t="s">
        <v>87</v>
      </c>
      <c r="O68" s="55"/>
      <c r="P68" s="55"/>
      <c r="Q68" s="55"/>
    </row>
    <row r="69" spans="3:17" ht="26" x14ac:dyDescent="0.15">
      <c r="C69" s="91" t="s">
        <v>1</v>
      </c>
      <c r="D69" s="91"/>
      <c r="E69" s="11"/>
      <c r="F69" s="11"/>
      <c r="G69" s="37"/>
      <c r="H69" s="37"/>
      <c r="I69" s="37"/>
      <c r="N69" s="2" t="s">
        <v>85</v>
      </c>
      <c r="O69" s="56"/>
      <c r="P69" s="56"/>
      <c r="Q69" s="56"/>
    </row>
    <row r="70" spans="3:17" x14ac:dyDescent="0.15">
      <c r="C70" s="93" t="s">
        <v>10</v>
      </c>
      <c r="D70" s="93"/>
      <c r="E70" s="12"/>
      <c r="F70" s="12"/>
      <c r="G70" s="28">
        <f>1748000*$V$19</f>
        <v>174800000</v>
      </c>
      <c r="H70" s="28">
        <f>1748000*$V$19</f>
        <v>174800000</v>
      </c>
      <c r="I70" s="28">
        <f>1748000*$V$19</f>
        <v>174800000</v>
      </c>
      <c r="N70" t="s">
        <v>42</v>
      </c>
      <c r="O70" s="55"/>
      <c r="P70" s="55"/>
      <c r="Q70" s="55"/>
    </row>
    <row r="71" spans="3:17" x14ac:dyDescent="0.15">
      <c r="D71" t="s">
        <v>12</v>
      </c>
      <c r="G71" s="28">
        <f>1303000*$V$19*1.1</f>
        <v>143330000</v>
      </c>
      <c r="H71" s="28">
        <f>1303000*$V$19*1.1</f>
        <v>143330000</v>
      </c>
      <c r="I71" s="28">
        <f>1303000*$V$19*1.1</f>
        <v>143330000</v>
      </c>
    </row>
    <row r="72" spans="3:17" x14ac:dyDescent="0.15">
      <c r="D72" t="s">
        <v>13</v>
      </c>
      <c r="G72" s="28">
        <f>264000*$V$19</f>
        <v>26400000</v>
      </c>
      <c r="H72" s="28">
        <f>264000*$V$19</f>
        <v>26400000</v>
      </c>
      <c r="I72" s="28">
        <f>264000*$V$19</f>
        <v>26400000</v>
      </c>
    </row>
    <row r="73" spans="3:17" ht="7.5" customHeight="1" x14ac:dyDescent="0.15">
      <c r="G73" s="28"/>
      <c r="H73" s="28"/>
      <c r="I73" s="28"/>
    </row>
    <row r="74" spans="3:17" x14ac:dyDescent="0.15">
      <c r="C74" s="93" t="s">
        <v>14</v>
      </c>
      <c r="D74" s="93"/>
      <c r="E74" s="12"/>
      <c r="F74" s="12"/>
      <c r="G74" s="28">
        <f>G70-G71-G72</f>
        <v>5070000</v>
      </c>
      <c r="H74" s="28">
        <f>H70-H71-H72</f>
        <v>5070000</v>
      </c>
      <c r="I74" s="28">
        <f>I70-I71-I72</f>
        <v>5070000</v>
      </c>
    </row>
    <row r="75" spans="3:17" x14ac:dyDescent="0.15">
      <c r="D75" t="s">
        <v>15</v>
      </c>
      <c r="G75" s="57"/>
      <c r="H75" s="57"/>
      <c r="I75" s="57"/>
    </row>
    <row r="76" spans="3:17" ht="7.5" customHeight="1" x14ac:dyDescent="0.15">
      <c r="G76" s="28"/>
      <c r="H76" s="28"/>
      <c r="I76" s="28"/>
    </row>
    <row r="77" spans="3:17" x14ac:dyDescent="0.15">
      <c r="C77" s="93" t="s">
        <v>16</v>
      </c>
      <c r="D77" s="93"/>
      <c r="E77" s="12"/>
      <c r="F77" s="12"/>
      <c r="G77" s="28">
        <f>G74-G75</f>
        <v>5070000</v>
      </c>
      <c r="H77" s="28">
        <f>H74-H75</f>
        <v>5070000</v>
      </c>
      <c r="I77" s="28">
        <f t="shared" ref="I77" si="3">I74-I75</f>
        <v>5070000</v>
      </c>
    </row>
    <row r="78" spans="3:17" x14ac:dyDescent="0.15">
      <c r="D78" t="s">
        <v>17</v>
      </c>
      <c r="E78" s="26"/>
      <c r="F78" s="26"/>
      <c r="G78" s="58"/>
      <c r="H78" s="58"/>
      <c r="I78" s="58"/>
    </row>
    <row r="79" spans="3:17" ht="13" thickBot="1" x14ac:dyDescent="0.2">
      <c r="C79" s="94" t="s">
        <v>11</v>
      </c>
      <c r="D79" s="94"/>
      <c r="E79" s="13"/>
      <c r="F79" s="13"/>
      <c r="G79" s="33">
        <f>G77-G78</f>
        <v>5070000</v>
      </c>
      <c r="H79" s="33">
        <f t="shared" ref="H79:I79" si="4">H77-H78</f>
        <v>5070000</v>
      </c>
      <c r="I79" s="33">
        <f t="shared" si="4"/>
        <v>5070000</v>
      </c>
    </row>
    <row r="80" spans="3:17" x14ac:dyDescent="0.15">
      <c r="C80" s="90" t="s">
        <v>0</v>
      </c>
      <c r="D80" s="90"/>
      <c r="G80" s="72">
        <f>G78/G77</f>
        <v>0</v>
      </c>
      <c r="H80" s="72">
        <f t="shared" ref="H80:I80" si="5">H78/H77</f>
        <v>0</v>
      </c>
      <c r="I80" s="72">
        <f t="shared" si="5"/>
        <v>0</v>
      </c>
    </row>
  </sheetData>
  <customSheetViews>
    <customSheetView guid="{C644604A-10C0-44AA-96B2-B35DB5E6A89A}" showGridLines="0" fitToPage="1" hiddenColumns="1">
      <selection activeCell="B27" sqref="B27"/>
      <pageMargins left="0.6" right="0.6" top="1" bottom="1" header="0.5" footer="0.5"/>
      <pageSetup paperSize="9" orientation="landscape" r:id="rId1"/>
      <headerFooter>
        <oddHeader>&amp;R&amp;7Draft - Work in Progress</oddHeader>
        <oddFooter>&amp;L&amp;7&amp;F
PwC&amp;C&amp;7
&amp;A&amp;R&amp;7&amp;D
Page &amp;P of &amp;N</oddFooter>
      </headerFooter>
    </customSheetView>
    <customSheetView guid="{69487CA8-CFE4-4E67-92B4-957F5D058B9C}" showGridLines="0" fitToPage="1" hiddenColumns="1">
      <selection activeCell="JI708" sqref="JI708"/>
      <pageMargins left="0.6" right="0.6" top="1" bottom="1" header="0.5" footer="0.5"/>
      <pageSetup paperSize="9" orientation="landscape" r:id="rId2"/>
      <headerFooter>
        <oddHeader>&amp;R&amp;7Draft - Work in Progress</oddHeader>
        <oddFooter>&amp;L&amp;7&amp;F
PwC&amp;C&amp;7
&amp;A&amp;R&amp;7&amp;D
Page &amp;P of &amp;N</oddFooter>
      </headerFooter>
    </customSheetView>
  </customSheetViews>
  <mergeCells count="30">
    <mergeCell ref="S37:T37"/>
    <mergeCell ref="C47:D47"/>
    <mergeCell ref="C37:D37"/>
    <mergeCell ref="C44:D44"/>
    <mergeCell ref="C46:D46"/>
    <mergeCell ref="C41:D41"/>
    <mergeCell ref="O37:P37"/>
    <mergeCell ref="D21:E21"/>
    <mergeCell ref="C24:D24"/>
    <mergeCell ref="C29:D29"/>
    <mergeCell ref="C34:D34"/>
    <mergeCell ref="C36:D36"/>
    <mergeCell ref="N56:Q56"/>
    <mergeCell ref="N22:O22"/>
    <mergeCell ref="N23:O23"/>
    <mergeCell ref="N24:O24"/>
    <mergeCell ref="N25:O25"/>
    <mergeCell ref="N27:O27"/>
    <mergeCell ref="N26:O26"/>
    <mergeCell ref="Q37:R37"/>
    <mergeCell ref="C80:D80"/>
    <mergeCell ref="C56:D56"/>
    <mergeCell ref="C57:D57"/>
    <mergeCell ref="C62:D62"/>
    <mergeCell ref="C67:D67"/>
    <mergeCell ref="C69:D69"/>
    <mergeCell ref="C70:D70"/>
    <mergeCell ref="C74:D74"/>
    <mergeCell ref="C77:D77"/>
    <mergeCell ref="C79:D79"/>
  </mergeCells>
  <pageMargins left="0.6" right="0.6" top="1" bottom="1" header="0.5" footer="0.5"/>
  <pageSetup paperSize="9" orientation="landscape" r:id="rId3"/>
  <headerFooter>
    <oddHeader>&amp;R&amp;7Draft - Work in Progress</oddHeader>
    <oddFooter>&amp;L&amp;7&amp;F
PwC&amp;C&amp;7
&amp;A&amp;R&amp;7&amp;D
Page &amp;P of &amp;N</oddFoot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xpirationDate xmlns="d5981585-15da-4781-82ea-30d17ff0ab1c">2020-01-08T23:00:00+00:00</ExpirationDat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FC25BC8453DF24B95604BA2213A4BD0" ma:contentTypeVersion="1" ma:contentTypeDescription="Create a new document." ma:contentTypeScope="" ma:versionID="e26da1399f95ada560891de5f4e58846">
  <xsd:schema xmlns:xsd="http://www.w3.org/2001/XMLSchema" xmlns:xs="http://www.w3.org/2001/XMLSchema" xmlns:p="http://schemas.microsoft.com/office/2006/metadata/properties" xmlns:ns3="d5981585-15da-4781-82ea-30d17ff0ab1c" targetNamespace="http://schemas.microsoft.com/office/2006/metadata/properties" ma:root="true" ma:fieldsID="fbce86fcc85c881433c40ee193f341de" ns3:_="">
    <xsd:import namespace="d5981585-15da-4781-82ea-30d17ff0ab1c"/>
    <xsd:element name="properties">
      <xsd:complexType>
        <xsd:sequence>
          <xsd:element name="documentManagement">
            <xsd:complexType>
              <xsd:all>
                <xsd:element ref="ns3: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981585-15da-4781-82ea-30d17ff0ab1c" elementFormDefault="qualified">
    <xsd:import namespace="http://schemas.microsoft.com/office/2006/documentManagement/types"/>
    <xsd:import namespace="http://schemas.microsoft.com/office/infopath/2007/PartnerControls"/>
    <xsd:element name="ExpirationDate" ma:index="8" nillable="true" ma:displayName="Expiration Date" ma:format="DateOnly" ma:internalName="Expiration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C92527-A514-451E-9A80-A25E41251409}">
  <ds:schemaRefs>
    <ds:schemaRef ds:uri="http://schemas.microsoft.com/office/2006/metadata/properties"/>
    <ds:schemaRef ds:uri="http://schemas.microsoft.com/office/infopath/2007/PartnerControls"/>
    <ds:schemaRef ds:uri="d5981585-15da-4781-82ea-30d17ff0ab1c"/>
  </ds:schemaRefs>
</ds:datastoreItem>
</file>

<file path=customXml/itemProps2.xml><?xml version="1.0" encoding="utf-8"?>
<ds:datastoreItem xmlns:ds="http://schemas.openxmlformats.org/officeDocument/2006/customXml" ds:itemID="{AB91F7C2-A07D-4CE5-A842-BCDBE5FF1E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981585-15da-4781-82ea-30d17ff0ab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FD9ECE-25B8-4D5A-ADE7-16D1DCE63D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Task 1</vt:lpstr>
      <vt:lpstr>Task 2</vt:lpstr>
      <vt:lpstr>BS PNL template for solutions</vt:lpstr>
      <vt:lpstr>'Task 1'!Print_Area</vt:lpstr>
      <vt:lpstr>'Task 2'!Print_Area</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Martynas Abeciunas</dc:creator>
  <dc:description/>
  <cp:lastModifiedBy>Valdonė Darškuvienė</cp:lastModifiedBy>
  <dcterms:created xsi:type="dcterms:W3CDTF">2009-01-23T10:19:39Z</dcterms:created>
  <dcterms:modified xsi:type="dcterms:W3CDTF">2022-07-08T18:32:46Z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randFormat">
    <vt:lpwstr>1.0</vt:lpwstr>
  </property>
  <property fmtid="{D5CDD505-2E9C-101B-9397-08002B2CF9AE}" pid="3" name="Smart Base Template Version">
    <vt:lpwstr>20110718v3</vt:lpwstr>
  </property>
  <property fmtid="{D5CDD505-2E9C-101B-9397-08002B2CF9AE}" pid="4" name="Smrt_NotesFontSize">
    <vt:lpwstr>8</vt:lpwstr>
  </property>
  <property fmtid="{D5CDD505-2E9C-101B-9397-08002B2CF9AE}" pid="5" name="Smrt_WorkbookThemeColor">
    <vt:lpwstr>Smart Report</vt:lpwstr>
  </property>
  <property fmtid="{D5CDD505-2E9C-101B-9397-08002B2CF9AE}" pid="6" name="Smrt_WorkbookNumberDisplay">
    <vt:lpwstr>0</vt:lpwstr>
  </property>
  <property fmtid="{D5CDD505-2E9C-101B-9397-08002B2CF9AE}" pid="7" name="Smrt_WorkbookPercentageDisplay">
    <vt:lpwstr>0</vt:lpwstr>
  </property>
  <property fmtid="{D5CDD505-2E9C-101B-9397-08002B2CF9AE}" pid="8" name="ContentTypeId">
    <vt:lpwstr>0x010100BFC25BC8453DF24B95604BA2213A4BD0</vt:lpwstr>
  </property>
  <property fmtid="{D5CDD505-2E9C-101B-9397-08002B2CF9AE}" pid="9" name="IsMyDocuments">
    <vt:bool>true</vt:bool>
  </property>
</Properties>
</file>